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сегодня сделать\567 на 30 декабря 2022 уточненный\"/>
    </mc:Choice>
  </mc:AlternateContent>
  <bookViews>
    <workbookView xWindow="210" yWindow="0" windowWidth="21525" windowHeight="13740"/>
  </bookViews>
  <sheets>
    <sheet name="приложение 4" sheetId="7" r:id="rId1"/>
  </sheets>
  <definedNames>
    <definedName name="_xlnm._FilterDatabase" localSheetId="0" hidden="1">'приложение 4'!$A$9:$Q$103</definedName>
  </definedNames>
  <calcPr calcId="162913" iterate="1"/>
</workbook>
</file>

<file path=xl/calcChain.xml><?xml version="1.0" encoding="utf-8"?>
<calcChain xmlns="http://schemas.openxmlformats.org/spreadsheetml/2006/main">
  <c r="I52" i="7" l="1"/>
  <c r="I80" i="7"/>
  <c r="I77" i="7"/>
  <c r="C44" i="7" l="1"/>
  <c r="F37" i="7" l="1"/>
  <c r="C30" i="7"/>
  <c r="C92" i="7" l="1"/>
  <c r="B92" i="7"/>
  <c r="B90" i="7"/>
  <c r="C100" i="7" l="1"/>
  <c r="G90" i="7"/>
  <c r="F90" i="7" s="1"/>
  <c r="H98" i="7" l="1"/>
  <c r="I98" i="7"/>
  <c r="C98" i="7" s="1"/>
  <c r="C76" i="7" l="1"/>
  <c r="G98" i="7" l="1"/>
  <c r="F41" i="7"/>
  <c r="B98" i="7"/>
  <c r="B100" i="7"/>
  <c r="G89" i="7"/>
  <c r="F89" i="7" s="1"/>
  <c r="G81" i="7"/>
  <c r="B76" i="7"/>
  <c r="G76" i="7"/>
  <c r="F76" i="7" s="1"/>
  <c r="B70" i="7"/>
  <c r="B69" i="7"/>
  <c r="C71" i="7"/>
  <c r="C70" i="7"/>
  <c r="C69" i="7" s="1"/>
  <c r="H69" i="7"/>
  <c r="I69" i="7"/>
  <c r="F71" i="7"/>
  <c r="G69" i="7"/>
  <c r="F69" i="7" s="1"/>
  <c r="F70" i="7"/>
  <c r="G71" i="7"/>
  <c r="G101" i="7" l="1"/>
  <c r="G54" i="7"/>
  <c r="G55" i="7"/>
  <c r="G56" i="7"/>
  <c r="G57" i="7"/>
  <c r="G58" i="7"/>
  <c r="G59" i="7"/>
  <c r="G60" i="7"/>
  <c r="G61" i="7"/>
  <c r="G62" i="7"/>
  <c r="G63" i="7"/>
  <c r="G53" i="7"/>
  <c r="G52" i="7" l="1"/>
  <c r="C28" i="7" l="1"/>
  <c r="B44" i="7"/>
  <c r="I29" i="7"/>
  <c r="G28" i="7"/>
  <c r="G44" i="7" l="1"/>
  <c r="G33" i="7"/>
  <c r="G34" i="7"/>
  <c r="G35" i="7"/>
  <c r="G36" i="7"/>
  <c r="G37" i="7"/>
  <c r="G38" i="7"/>
  <c r="G39" i="7"/>
  <c r="G40" i="7"/>
  <c r="G32" i="7"/>
  <c r="F32" i="7"/>
  <c r="G31" i="7"/>
  <c r="F31" i="7"/>
  <c r="F30" i="7"/>
  <c r="F100" i="7" l="1"/>
  <c r="F98" i="7"/>
  <c r="F81" i="7"/>
  <c r="F82" i="7"/>
  <c r="F83" i="7"/>
  <c r="F53" i="7"/>
  <c r="F54" i="7"/>
  <c r="F55" i="7"/>
  <c r="F56" i="7"/>
  <c r="F57" i="7"/>
  <c r="F58" i="7"/>
  <c r="F59" i="7"/>
  <c r="F60" i="7"/>
  <c r="F61" i="7"/>
  <c r="F62" i="7"/>
  <c r="F63" i="7"/>
  <c r="F64" i="7"/>
  <c r="F33" i="7"/>
  <c r="F34" i="7"/>
  <c r="F35" i="7"/>
  <c r="F36" i="7"/>
  <c r="F38" i="7"/>
  <c r="F39" i="7"/>
  <c r="F40" i="7"/>
  <c r="F42" i="7"/>
  <c r="F43" i="7"/>
  <c r="F44" i="7"/>
  <c r="F28" i="7"/>
  <c r="F23" i="7"/>
  <c r="F24" i="7"/>
  <c r="F25" i="7"/>
  <c r="F22" i="7"/>
  <c r="C82" i="7" l="1"/>
  <c r="B89" i="7"/>
  <c r="B101" i="7" s="1"/>
  <c r="D101" i="7" l="1"/>
  <c r="E101" i="7"/>
  <c r="F101" i="7"/>
  <c r="H101" i="7"/>
  <c r="J101" i="7"/>
  <c r="K101" i="7"/>
  <c r="L101" i="7"/>
  <c r="M101" i="7"/>
  <c r="C90" i="7"/>
  <c r="B30" i="7"/>
  <c r="B31" i="7"/>
  <c r="C31" i="7"/>
  <c r="B32" i="7"/>
  <c r="C32" i="7"/>
  <c r="B33" i="7"/>
  <c r="C33" i="7"/>
  <c r="B34" i="7"/>
  <c r="C34" i="7"/>
  <c r="B35" i="7"/>
  <c r="C35" i="7"/>
  <c r="B36" i="7"/>
  <c r="C36" i="7"/>
  <c r="B37" i="7"/>
  <c r="C37" i="7"/>
  <c r="B38" i="7"/>
  <c r="C38" i="7"/>
  <c r="B39" i="7"/>
  <c r="C39" i="7"/>
  <c r="B40" i="7"/>
  <c r="C40" i="7"/>
  <c r="B25" i="7"/>
  <c r="B23" i="7"/>
  <c r="C23" i="7"/>
  <c r="B24" i="7"/>
  <c r="C24" i="7"/>
  <c r="C25" i="7"/>
  <c r="C22" i="7"/>
  <c r="C29" i="7" l="1"/>
  <c r="B29" i="7"/>
  <c r="B102" i="7"/>
  <c r="C89" i="7"/>
  <c r="C101" i="7" s="1"/>
  <c r="C102" i="7" s="1"/>
  <c r="I101" i="7"/>
  <c r="L102" i="7"/>
  <c r="G102" i="7"/>
  <c r="K102" i="7"/>
  <c r="F102" i="7"/>
  <c r="J102" i="7"/>
  <c r="E102" i="7"/>
  <c r="M102" i="7"/>
  <c r="H102" i="7"/>
  <c r="D102" i="7"/>
  <c r="I102" i="7" l="1"/>
  <c r="D77" i="7" l="1"/>
  <c r="E77" i="7"/>
  <c r="F77" i="7"/>
  <c r="G77" i="7"/>
  <c r="H77" i="7"/>
  <c r="J77" i="7"/>
  <c r="K77" i="7"/>
  <c r="L77" i="7"/>
  <c r="M77" i="7"/>
  <c r="B77" i="7"/>
  <c r="J45" i="7" l="1"/>
  <c r="K45" i="7"/>
  <c r="L45" i="7"/>
  <c r="M45" i="7"/>
  <c r="D29" i="7"/>
  <c r="E29" i="7"/>
  <c r="E45" i="7" s="1"/>
  <c r="G29" i="7"/>
  <c r="G45" i="7" s="1"/>
  <c r="H29" i="7"/>
  <c r="F29" i="7" s="1"/>
  <c r="F45" i="7" s="1"/>
  <c r="I45" i="7"/>
  <c r="B41" i="7"/>
  <c r="B48" i="7"/>
  <c r="C26" i="7"/>
  <c r="D20" i="7"/>
  <c r="E20" i="7"/>
  <c r="F20" i="7"/>
  <c r="G20" i="7"/>
  <c r="H20" i="7"/>
  <c r="I20" i="7"/>
  <c r="J20" i="7"/>
  <c r="L20" i="7"/>
  <c r="B20" i="7"/>
  <c r="H45" i="7" l="1"/>
  <c r="C77" i="7"/>
  <c r="C41" i="7" l="1"/>
  <c r="K19" i="7" l="1"/>
  <c r="C83" i="7"/>
  <c r="B83" i="7"/>
  <c r="B82" i="7"/>
  <c r="C81" i="7"/>
  <c r="C80" i="7" s="1"/>
  <c r="B81" i="7"/>
  <c r="B80" i="7" s="1"/>
  <c r="M84" i="7"/>
  <c r="M85" i="7" s="1"/>
  <c r="L84" i="7"/>
  <c r="L85" i="7" s="1"/>
  <c r="K84" i="7"/>
  <c r="K85" i="7" s="1"/>
  <c r="J84" i="7"/>
  <c r="J85" i="7" s="1"/>
  <c r="I84" i="7"/>
  <c r="I85" i="7" s="1"/>
  <c r="H80" i="7"/>
  <c r="G80" i="7"/>
  <c r="G84" i="7" s="1"/>
  <c r="G85" i="7" s="1"/>
  <c r="E84" i="7"/>
  <c r="E85" i="7" s="1"/>
  <c r="D84" i="7"/>
  <c r="D85" i="7" s="1"/>
  <c r="B71" i="7"/>
  <c r="B72" i="7" s="1"/>
  <c r="M72" i="7"/>
  <c r="M73" i="7" s="1"/>
  <c r="L72" i="7"/>
  <c r="L73" i="7" s="1"/>
  <c r="K72" i="7"/>
  <c r="K73" i="7" s="1"/>
  <c r="J72" i="7"/>
  <c r="J73" i="7" s="1"/>
  <c r="I72" i="7"/>
  <c r="I73" i="7" s="1"/>
  <c r="G72" i="7"/>
  <c r="G73" i="7" s="1"/>
  <c r="E72" i="7"/>
  <c r="E73" i="7" s="1"/>
  <c r="D72" i="7"/>
  <c r="D73" i="7" s="1"/>
  <c r="M65" i="7"/>
  <c r="M66" i="7" s="1"/>
  <c r="L65" i="7"/>
  <c r="L66" i="7" s="1"/>
  <c r="K65" i="7"/>
  <c r="K66" i="7" s="1"/>
  <c r="J65" i="7"/>
  <c r="J66" i="7" s="1"/>
  <c r="E65" i="7"/>
  <c r="E66" i="7" s="1"/>
  <c r="D65" i="7"/>
  <c r="D66" i="7" s="1"/>
  <c r="C63" i="7"/>
  <c r="B63" i="7"/>
  <c r="C62" i="7"/>
  <c r="B62" i="7"/>
  <c r="C61" i="7"/>
  <c r="B61" i="7"/>
  <c r="C60" i="7"/>
  <c r="B60" i="7"/>
  <c r="C59" i="7"/>
  <c r="B59" i="7"/>
  <c r="C58" i="7"/>
  <c r="B58" i="7"/>
  <c r="C57" i="7"/>
  <c r="B57" i="7"/>
  <c r="C56" i="7"/>
  <c r="B56" i="7"/>
  <c r="C55" i="7"/>
  <c r="B55" i="7"/>
  <c r="C54" i="7"/>
  <c r="B54" i="7"/>
  <c r="C53" i="7"/>
  <c r="B53" i="7"/>
  <c r="H52" i="7"/>
  <c r="B52" i="7" s="1"/>
  <c r="G65" i="7"/>
  <c r="G66" i="7" s="1"/>
  <c r="M48" i="7"/>
  <c r="L48" i="7"/>
  <c r="K48" i="7"/>
  <c r="J48" i="7"/>
  <c r="I48" i="7"/>
  <c r="H48" i="7"/>
  <c r="G48" i="7"/>
  <c r="F48" i="7"/>
  <c r="E48" i="7"/>
  <c r="D48" i="7"/>
  <c r="C48" i="7"/>
  <c r="C45" i="7"/>
  <c r="M26" i="7"/>
  <c r="L26" i="7"/>
  <c r="K26" i="7"/>
  <c r="J26" i="7"/>
  <c r="I26" i="7"/>
  <c r="I49" i="7" s="1"/>
  <c r="H26" i="7"/>
  <c r="G26" i="7"/>
  <c r="G49" i="7" s="1"/>
  <c r="F26" i="7"/>
  <c r="E26" i="7"/>
  <c r="D26" i="7"/>
  <c r="B22" i="7"/>
  <c r="B26" i="7" s="1"/>
  <c r="I65" i="7" l="1"/>
  <c r="I66" i="7" s="1"/>
  <c r="I103" i="7" s="1"/>
  <c r="C52" i="7"/>
  <c r="C65" i="7" s="1"/>
  <c r="C66" i="7" s="1"/>
  <c r="H84" i="7"/>
  <c r="H85" i="7" s="1"/>
  <c r="F80" i="7"/>
  <c r="F84" i="7" s="1"/>
  <c r="F85" i="7" s="1"/>
  <c r="B65" i="7"/>
  <c r="B66" i="7" s="1"/>
  <c r="F52" i="7"/>
  <c r="H72" i="7"/>
  <c r="C19" i="7"/>
  <c r="C20" i="7" s="1"/>
  <c r="C49" i="7" s="1"/>
  <c r="K20" i="7"/>
  <c r="K49" i="7" s="1"/>
  <c r="K103" i="7" s="1"/>
  <c r="B84" i="7"/>
  <c r="B85" i="7" s="1"/>
  <c r="B73" i="7"/>
  <c r="C84" i="7"/>
  <c r="C85" i="7" s="1"/>
  <c r="E49" i="7"/>
  <c r="E103" i="7" s="1"/>
  <c r="M49" i="7"/>
  <c r="M103" i="7" s="1"/>
  <c r="C72" i="7"/>
  <c r="C73" i="7" s="1"/>
  <c r="H49" i="7"/>
  <c r="L49" i="7"/>
  <c r="L103" i="7" s="1"/>
  <c r="H65" i="7"/>
  <c r="F49" i="7"/>
  <c r="J49" i="7"/>
  <c r="J103" i="7" s="1"/>
  <c r="G103" i="7"/>
  <c r="C103" i="7" l="1"/>
  <c r="H66" i="7"/>
  <c r="F66" i="7" s="1"/>
  <c r="F65" i="7"/>
  <c r="H73" i="7"/>
  <c r="F73" i="7" s="1"/>
  <c r="F72" i="7"/>
  <c r="B28" i="7"/>
  <c r="B45" i="7" s="1"/>
  <c r="B49" i="7" s="1"/>
  <c r="B103" i="7" s="1"/>
  <c r="D45" i="7"/>
  <c r="D49" i="7" s="1"/>
  <c r="D103" i="7" s="1"/>
  <c r="H103" i="7" l="1"/>
  <c r="F103" i="7"/>
</calcChain>
</file>

<file path=xl/sharedStrings.xml><?xml version="1.0" encoding="utf-8"?>
<sst xmlns="http://schemas.openxmlformats.org/spreadsheetml/2006/main" count="168" uniqueCount="149">
  <si>
    <t>ВСЕГО по ГОСПРОГРАММЕ:</t>
  </si>
  <si>
    <t>Исполнено. Приобретены 4 программно-аппаратных комплекса в 2021 году. Полученные в 2021 году 4 аппаратно-программных комплекса физического эксперимента (далее – АПК), которые определяют предрасположенность детей к физическому развитию. Данные АПК благополучно функционируют на базе Государственного бюджетного учреждения Республики Тыва «Спортивная школа олимпийского резерва «Олимп», Республиканского государственного бюджетного учреждения Республики Тыва Центр спортивной подготовки сборных команд Республики Тыва и Республиканского государственного бюджетного учреждения Республики Тыва «Спортивная школа олимпийского резерва». Министерством спорта Республики Тыва организовано обучение по работе с АПК медицинских работников отдела лечебной физкультуры и спортивной медицины, а также тренеров. Всего за прошедший период определено до 200 детей, которые в настоящее время занимаются физической культурой и спортом в организациях, реализующих программы спортивной подготовки.</t>
  </si>
  <si>
    <t>Исполнено. Выплаты профинансированы 4-м одаренным спортсменам: Тюлюш Т.М.91,2 т.р., Тумат Ч.А.91,2 т.р., Назыты Д.С.63,8 т.р., Монгуш Д.А.63,8 т.р.</t>
  </si>
  <si>
    <t>Приложение № 4</t>
  </si>
  <si>
    <t>к Порядку разработки, реализации</t>
  </si>
  <si>
    <t>и оценки эффективности</t>
  </si>
  <si>
    <t>государственных программ</t>
  </si>
  <si>
    <t>Республики Тыва</t>
  </si>
  <si>
    <t>Перечень мероприятий</t>
  </si>
  <si>
    <t>всего</t>
  </si>
  <si>
    <t>федеральный бюджет</t>
  </si>
  <si>
    <t>республиканский бюджет</t>
  </si>
  <si>
    <t>местные бюджеты</t>
  </si>
  <si>
    <t>внебюджетные источники</t>
  </si>
  <si>
    <t>Фактический результат выполнения мероприятий (в отчетном периоде и нарастающим итогом с начала года)</t>
  </si>
  <si>
    <t>план</t>
  </si>
  <si>
    <t>факт</t>
  </si>
  <si>
    <t>предусмотрено программой</t>
  </si>
  <si>
    <t>утверждено на 2022 год Законом Республики Тыва о респуб-ком бюджете</t>
  </si>
  <si>
    <t>предусмотрено уточненной бюджетной росписью на отчетный период</t>
  </si>
  <si>
    <t>исполнено (кассовые расходы)</t>
  </si>
  <si>
    <t>Подпрограмма 2 "Подготовка спортивного резерва в Республике Тыва на 2021-2025 годы"</t>
  </si>
  <si>
    <t>I. Поддержка и развитие детско-юношеского и студенческого спорта как базы для подготовки спортивного резерва</t>
  </si>
  <si>
    <t>Итого по разделу</t>
  </si>
  <si>
    <t>II. Адресная финансовая поддержка спортивных организаций, осуществляющих подготовку спортивного резерва для сборных команд Российской Федерации</t>
  </si>
  <si>
    <t>2.1. Финансовое обеспечение организаций, осуществляющих спортивную подготовку, на реализацию программ по спортивной подготовке в соответствии с федеральными стандартами спортивной подготовки по базовым олимпийским, паралимпийским и сурдлимпийским видам спорта, в том числе приобретение спортивно-технологического и медицинского оборудования, инвентаря и экипировки</t>
  </si>
  <si>
    <t xml:space="preserve">2.4. Поддержка одаренных спортсменов, занимающихся в организациях, осуществляющих спортивную подготовку, и образовательных организациях, реализующих федеральные стандарты спортивной подготовки
</t>
  </si>
  <si>
    <t>III. Совершенствование системы отбора и дальнейшего обеспечения спортивной подготовки спортсменов</t>
  </si>
  <si>
    <t>ГБУ РТ "Спортивная школа олимпийского резерва "Олимп"</t>
  </si>
  <si>
    <t>РГБУ РТ "Спортивная школа олимпийского резерва"</t>
  </si>
  <si>
    <t>РГБУ РТ "Спортивная школа Барун-Хемчикского района"</t>
  </si>
  <si>
    <t>РГБУ РТ "СШОР им. Монгуша Ч.А."</t>
  </si>
  <si>
    <t>РГБУ РТ "Спортивная школа Монгун-Тайгинского кожууна"</t>
  </si>
  <si>
    <t>РГБУ РТ "Спортивная школа Овюрского кожууна"</t>
  </si>
  <si>
    <t>РГБУ РТ "Спортивная школа Улуг-Хемского кожууна"</t>
  </si>
  <si>
    <t>РГБУ РТ "Спортивная школа г. Ак-Довурак"</t>
  </si>
  <si>
    <t>ГБУ РТ "СШ  "Тыва"</t>
  </si>
  <si>
    <t>ГБУ РТ СШ "Чеди-Хаан"</t>
  </si>
  <si>
    <t>ГБУ РТ "Спортивная школа по адаптивным видам спорта"</t>
  </si>
  <si>
    <t>3.6. Закупка оборудования для создания "умных" спортивных площадок</t>
  </si>
  <si>
    <t>IV. Совершенствование региональной системы соревнований, направленной на предоставление возможности юным спортсменам повышать свои спортивные результаты</t>
  </si>
  <si>
    <t>Всего по Подпрограмме</t>
  </si>
  <si>
    <t>Подпрограмма 3 "Совершенствование спортивной подготовки в учреждениях дополнительного образования физкультурно-спортивной направленности Республики Тыва на 2021-2025 годы"</t>
  </si>
  <si>
    <t>Подпрограмма 4 "Подготовка специалистов в сфере физической культуры и спорта Республики Тыва на 2021-2025 годы"</t>
  </si>
  <si>
    <t>I. Создание  условий для подготовки специалистов со средним профессиональным образованием в сфере физической культуры и спорта</t>
  </si>
  <si>
    <t>ГБОУ СПО Республики Тыва "Училище олимпийского резерва" (техникум)</t>
  </si>
  <si>
    <t>1.2 Выдача стипендий студентам Училища олимпийского резерва</t>
  </si>
  <si>
    <t>Подпрограмма 5 "Удовлетворение потребностей населения Республики Тыва в сфере физической культуры и и спорта на 2021-2025 годы"</t>
  </si>
  <si>
    <t>Подпрограмма 6 "Государственная поддержка спортсменов Республики Тыва, входящих в состав сборной России по олимпийским, паралимпийским видам спорта,а также по видам спорта Всемирной летней Универсиады на 2021 - 2025 годы"</t>
  </si>
  <si>
    <t>I. Проведение целенаправленной работы по подготовке спортсменов и членов сборных команд России в рамках реализации функционирования единой системы подготовки спортивного резерва в Российской Федерации</t>
  </si>
  <si>
    <t>1.3. Закупка спортивного оборудования и инвентаря для приведения организаций спортивной подготовки в нормативное состояние</t>
  </si>
  <si>
    <t>2.2. Проведение тренировочных мероприятий по базовым видам спорта членов сборных команд Республики Тыва и спортсменов Республики Тыва, входящих в составы сборных команд Российской Федерации</t>
  </si>
  <si>
    <t>2.3. Повышение квалификации и переподготовка специалистов в сфере физической культуры и спорта</t>
  </si>
  <si>
    <t>4.1. Организация и проведение многоэтапных республиканских спортивных соревнований по базовым видам спорта (первенства Республики Тыва среди спортсменов 16 - 23 лет) и по видам спорта, которые в перспективе могут стать базовыми</t>
  </si>
  <si>
    <t>1.1. Подготовка спортсменов высокой квалификации, в том числе:</t>
  </si>
  <si>
    <t>1.2. Выдача стипендий Главы Республики Тыва спортсменам Республики Тыва - членам сборных команд России</t>
  </si>
  <si>
    <t>Подпрограмма 7 "Развитие массовой физической культуры и спорта высших достижений в Республике Тыва на 2021 - 2025 годы"</t>
  </si>
  <si>
    <t>ГБУ РТ "Спортивная школа Бай-Тайгинского кожууна"</t>
  </si>
  <si>
    <t>ГБУ РТ "Спортивная школа "Авырга"</t>
  </si>
  <si>
    <t>ГБУ РТ "Спортивная школа Пий-Хемского кожууна"</t>
  </si>
  <si>
    <t>ГБУ РТ "Спортивная школа Сут-Хольского кожууна"</t>
  </si>
  <si>
    <t>ГБУ РТ "Спортивная школа Тандинского кожууна"</t>
  </si>
  <si>
    <t>ГБУ РТ "Спортивная школа Каа-Хемского кожууна"</t>
  </si>
  <si>
    <t>ГБУ РТ "Спортивная школа Тоджинского кожууна"</t>
  </si>
  <si>
    <t>ГБУ РТ "СШ "Танды-Уула" Чеди-Хольского кожууна"</t>
  </si>
  <si>
    <t>ГБУ РТ "Спортивная школа Эрзинского кожууна"</t>
  </si>
  <si>
    <t>ГБУ РТ "СШ Тес-Хемского кожууна им. О.Седен-оола"</t>
  </si>
  <si>
    <t>ГБУ РТ "СШ Чаа-Хольского кожууна им.С.М.Сарбакай"</t>
  </si>
  <si>
    <t>Подпрограмма 1 Развитие адаптивной физической культуры и спорта в Республике Тыва на 2021 - 2025 годы</t>
  </si>
  <si>
    <t>1. Создание условий для развития адаптивной физической культуры среди инвалидов, лиц с ограниченными возможностями здоровья и пожилых людей</t>
  </si>
  <si>
    <t>1.1. Оснащение специализированными приспособлениями для обеспечения доступности данной категории населения к спортивным объектам</t>
  </si>
  <si>
    <t>1.2. Проведение спортивно-массовых мероприятий в сфере адаптивного спорта</t>
  </si>
  <si>
    <t>2. Развитие кадрового, научно-методического, медико-биологического обеспечения адаптивной физической культуры и спорта</t>
  </si>
  <si>
    <t>2.1. Проведение обучающих семинаров для тренеров-преподавателей, специалистов адаптивной физической культуры</t>
  </si>
  <si>
    <t>1.1. Приобретение системы тестирования определения предрасположенности ребенка к занятиям различными видами спорта по федеральному проекту "Стань чемпионом"</t>
  </si>
  <si>
    <t>3.1. Участие спортсменов, тренеров Республики Тыва и (или) сборных команд Республики Тыва (представителей, судей, медицинских работников, водителей) в межрегиональных, всероссийских, международных, физкультурных и спортивных мероприятиях</t>
  </si>
  <si>
    <t>3.2. Реализация программ спортивной подготовки на различных этапах спортивной подготовки в организациях Республики Тыва, осуществляющих подготовку спортивного резерва для спортивных сборных команд Российской Федерации и Республики Тыва</t>
  </si>
  <si>
    <t>3.3. Закупка спортивно-технологического оборудования для создания малых спортивных площадок</t>
  </si>
  <si>
    <t xml:space="preserve"> 3.4. Закупка спортивно-технологического оборудования для создания или модернизации физкультурно-оздоровительных комплексов открытого типа и (или) физкультурно-оздоровительных комплексов для центров развития внешкольного спорта</t>
  </si>
  <si>
    <t>3.5. Приведение в нормативное состояние объектов спорта</t>
  </si>
  <si>
    <t>1. Реализация программ спортивной подготовки на различных этапах спортивной подготовки в организациях Республики Тыва, осуществляющих подготовку спортивного резерва для спортивных сборных команд Российской Федерации и Республики Тыва</t>
  </si>
  <si>
    <t>2. Приведение в нормативное состояние объектов спорта</t>
  </si>
  <si>
    <t xml:space="preserve">1.1. Распределение субсидий бюджетным учреждениям среднего про-фессионального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в  том числе: </t>
  </si>
  <si>
    <t>1. Создание условий для занятий физкультурой и спортом, учебно-тренировочного процесса по видам спорта</t>
  </si>
  <si>
    <t>1.1. Субсидии государственному автономному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t>
  </si>
  <si>
    <t>1.1. Субсидии бюджетному учреждению на финансовое обеспечение государственного задания на оказание государственных услуг (выполнение работ)</t>
  </si>
  <si>
    <t>1. Реализация Единого календарного плана официальных спортивно-массовых и физкультурно-оздоровительных мероприятий Республики Тыва и Единого календарного плана межрегиональных, всероссийских и международных физкультурных и спортивных мероприятий, утверждаемых Министерством спорта Российской Федерации</t>
  </si>
  <si>
    <t>1.1. Реализация Единого календарного плана официальных спортивно-массовых и физкультурно-оздоровительных мероприятий Республики Тыва, в том числе Единого календарного плана межрегиональных, всероссийских и международных физкультурных и спортивных мероприятий, утверждаемых Министерством спорта Российской Федерации</t>
  </si>
  <si>
    <t>1.2. Субсидии бюджетному учреждению на финансовое обеспечение государственного задания на оказание государственных услуг (выполнение работ)</t>
  </si>
  <si>
    <t>2.1. Поощрение спортсменов, занявших призовые места на международных и всероссийских соревнованиях, и тренеров, подготовивших их, в соответствии с постановлением Правительства Республики Тыва от 29 января 2011 г. N 60</t>
  </si>
  <si>
    <t>2.2. Обеспечение медицинским оборудованием и программно-аппаратными комплексами тестирования спортсменов кабинета врачебного контроля Центра спортивной подготовки сборных команд Республики Тыва (отделения республиканского врачебно-физкультурного диспансера)</t>
  </si>
  <si>
    <t>3. Управление развитием отрасли физической культуры и спорта</t>
  </si>
  <si>
    <t>2. Развитие спорта высших достижений</t>
  </si>
  <si>
    <t>1. Развитие физической культуры и массового спорта</t>
  </si>
  <si>
    <t>3.1. Заключение соглашений с ФГБОУ ВО "Тувинский государственный университет" о научно-исследовательской и учебно-методической работе в области физической культуры и спорта</t>
  </si>
  <si>
    <t>3.2. Предоставление субсидий из республиканского бюджета Республики Тыва некоммерческим общественным спортивным организациям (спортивным федерациям) республики, осуществляющим деятельность в сфере физической культуры и спорта</t>
  </si>
  <si>
    <t>4. Строительство, ремонт и реконструкция спортивных объектов (сооружений)</t>
  </si>
  <si>
    <t>4.1. Строительство спортивных объектов (разработка ПСД, транспортно-экспедиционные услуги, приобретение строительных материалов, основных фондов, ГСМ и т.д.)</t>
  </si>
  <si>
    <t>4.2. Создание (реконструкция) объектов спорта в рамках государственно-частного партнерства или концессионных соглашений</t>
  </si>
  <si>
    <t>4.3. Ремонт и реконструкция спортивных объектов (сооружений) (разработка ПСД, транспортно-экспедиционные услуги, приобретение строительных материалов, основных фондов, ГСМ и т.д.)</t>
  </si>
  <si>
    <t>Исполнено. 25 июня в рамках Чемпионата России по вольной борьбе организована и проведена научно практическая конференция "Спортивная борьба в школы"</t>
  </si>
  <si>
    <t xml:space="preserve">Исполнено. В первом квартале, заключено соглашение по развитию студенческого спорта в республике. </t>
  </si>
  <si>
    <t>Всего по Подпрограмме 7:</t>
  </si>
  <si>
    <t>Всего по Подпрограмме 6:</t>
  </si>
  <si>
    <t>Исполнено. Спартакиада летняя мозаика проведена. Также проведены: 
Фестиваль «ГТО без границ» в заочном формате	3-25 декабря	
Первенство Республики Тыва по спорту глухих (вольная борьба) среди юношей 2005-2006, 2007-2010 г.р.	10-11 декабря	с/з Херел г. Кызыл. Всего приняли участие в Чемпионате 62 спортсмена (42 юношей и 20 девушек).
Чемпионат Республики Тыва по стрельбе из лука среди лиц с ПОДА	10-12 декабря Спортивный клуб Алдын-согун (МБОУ СОШ № 2 г. Кызыла).	Проведено 10-12 декабря 2021 года. Всего приняли участие в Чемпионате 57 спортсменов (34 юношей и 23 девушек).
Турнир по спорту глухих (лзюдо) среди юношей и девушек 2005-2009 г.р.	3-4 декабря	Спортивный зал «Юность». Всего приняли участие в турнире 44 спортсменов (24 юношей и 20 девушек).</t>
  </si>
  <si>
    <t>Исполнено. Капитальный ремонт в 2022 г. в 4-х подведомственных учреждениях завершен.
1. ЦСП – 6,0 млн. рублей. Готовность 100%.  
2. УСМ – 5,5 млн. рублей. Капитальный ремонт завершен. Готовность 100%.
3. СШОР Олимп – 2,5 млн. рублей. Капитальный ремонт завершен. Готовность 100%.
4. СШ Тес-Хем – 2,5 млн. рублей. Капитальный ремонт завершен. Готовность 100%.
Капитальный ремонт по практике 2021 г. Министерством осуществляется хозяйственным способом, силами хозяйственного управления Министерства, тренерами и работниками спортивных школ.</t>
  </si>
  <si>
    <t>Информация о ходе реализации государственной программы "Развитие физической культуры и спорта до 2025 года" на 30 декабря 2022 г.</t>
  </si>
  <si>
    <t>На 30 декабря 2022 года академическую стипендию получили  97 студентов, социальную стипендию - 2 студентов ГБПОУ РТ "УОР" (техникум)</t>
  </si>
  <si>
    <t>На 30 декабря 2022 года израсходовано на  ФОТ- 20476,2 т.р., содержание- 550,8т.р. и коммунальные услуги -259,6  т.р. РГБУ РТ "СШ Улуг-Хемского кожууна"</t>
  </si>
  <si>
    <t>На 30 декабря 2022 года израсходовано на  ФОТ-29207,3 т.р., содержание- 667,1 т.р. и коммунальные услуги - 872,8 т.р. ГБУ РТ "СШ "Авырга"</t>
  </si>
  <si>
    <t>На 30 декабря 2022 года израсходовано на  ФОТ- 9965,6 т.р., содержание- 746,4 т.р. и коммунальные услуги - 26 т.р. ГБУ РТ "СШ Пий-Хемского кожууна"</t>
  </si>
  <si>
    <t>На 30 декабря 2022 года израсходовано на  ФОТ- 19308,8 т.р., содержание- 733,9 т.р. и коммунальные услуги - 78 т.р. ГБУ РТ "СШ Сут-Хольского кожууна"</t>
  </si>
  <si>
    <t>На 30 декабря 2022 года израсходовано на  ФОТ- 10758,3 т.р., содержание- 364,6  т.р. и коммунальные услуги - 49 т.р. ГБУ РТ "СШ Тандинского кожууна"</t>
  </si>
  <si>
    <t>На 30 декабря 2022 года израсходовано на  ФОТ- 11890,4 т.р., содержание- 435,3 т.р. ГБУ РТ "СШ Чаа-Хольского кожууна им.С.М.Сарбакай"</t>
  </si>
  <si>
    <t xml:space="preserve">На 30 декабря 2022 года израсходовано на ФОТ- 20276,1 т.р., содержание - 284,1 т.р. и коммунальные услуги - 615 т.р. </t>
  </si>
  <si>
    <t>На 30 декабря 2022 года израсходовано на  ФОТ- 15922,5 т.р., содержание- 852,2 т.р. и коммунальные услуги- 1011 т.р. РГБУ РТ "СШОР"</t>
  </si>
  <si>
    <t>На 30 декабря 2022 года израсходовано на  ФОТ- 24808,7 т.р., содержание- 2098 т.р. и коммунальные услуги- 92,5 т.р. РГБУ РТ "СШОР Барун-Хемчикского района"</t>
  </si>
  <si>
    <t>На 30 декабря 2022 года израсходовано на  ФОТ- 23114,3 т.р., содержание-2201,9 т.р. и коммунальные услуги- 1319,5 т.р. РГБУ РТ "СШОР им. Монгуша Ч.А."</t>
  </si>
  <si>
    <t>На 30 декабря 2022 года израсходовано на  ФОТ- 30359,1 т.р., содержание- 3817,8 т.р. и коммунальные услуги- 70 т.р. РГБУ РТ "СШ Монгун-Тайгинского кожууна"</t>
  </si>
  <si>
    <t>На 30 декабря 2022 года израсходовано на  ФОТ- 18399 т.р., содержание - 392,4 т.р. и коммунальные услуги- 2872 т.р. РГБУ РТ "СШ г. Ак-Довурак"</t>
  </si>
  <si>
    <t>На 30 декабря 2022 года израсходовано на  ФОТ- 16913,9 т.р., содержание- 927,5 т.р.  и коммунальные услуги -143 т.р. ГБУ РТ "СШ "Тыва"</t>
  </si>
  <si>
    <t>На 30 декабря 2022 года израсходовано на  ФОТ - 6625,8 т.р., содержание- 78,6 т.р. ГБУ РТ СШ "Чеди-Хаан"</t>
  </si>
  <si>
    <t>На 30 декабря 2022 года израсходовано на  ФОТ- 13587,1 т.р., содержание - 350,7 т.р.   ГБУ РТ "СШ по адаптивным видам спорта"</t>
  </si>
  <si>
    <t>На 30 декабря 2022 года израсходовано на  ФОТ- 14801,6 т.р., содержание- 1329,4 т.р. и коммунальные услуги - 76,3 т.р. ГБУ РТ "СШ Каа-Хемского кожууна"</t>
  </si>
  <si>
    <t>На 30 декабря 2022 года израсходовано на  ФОТ- 12565,5 т.р., содержание-1357,5 т.р. и коммунальные услуги - 53 т.р. ГБУ РТ "СШ Тоджинского кожууна"</t>
  </si>
  <si>
    <t>На 30 декабря 2022 года израсходовано на  ФОТ- 10570 т.р., содержание- 259,1 т.р. и коммунальные услуги - 487,8 т.р. ГБУ РТ "СШ "Танды-Уула" Чеди-Хольского кожууна"</t>
  </si>
  <si>
    <t>На 30 декабря 2022 года израсходовано на  ФОТ- 15378,9 т.р., содержание- 1131,4 т.р. и коммунальные услуги - 123,4 т.р. ГБУ РТ "СШ Эрзинского кожууна"</t>
  </si>
  <si>
    <t>На 30 декабря 2022 года израсходовано на  ФОТ-12561,6 т.р., содержание- 1078,8 т.р. и коммунальные услуги -66,8 т.р. ГБУ РТ "СШ Тес-Хемского кожууна им. О.Седен-оола"</t>
  </si>
  <si>
    <t>На 30 декабря 2022 года израсходвано на ФОТ- 18034,2 т.р., на коммунальные услуги - 545,6 т.р., содержание- 778,2 т.р.  ГБУ «Управление спортмероприятий и хоздеятельности»</t>
  </si>
  <si>
    <t>Исполнено. Заключены прямые договора на поставку спортивной экипировки, экипировка поставлена.</t>
  </si>
  <si>
    <t xml:space="preserve">Исполнено. Всего проведено 41 тренировочных мероприятий по видам спорта (22 выездных, 19 на территории республики) в том числе по базовым видам спорта 19 тренировочных мероприятий, с общим охватом 492 человека                                                                                                                                                                                                                                                                                                                                                                                                                                                                                                                                                                           </t>
  </si>
  <si>
    <t>Исполнено. Прошли повышение квалификации 30 инструктор-методистов СШ. Заключены договоры по повышению квалификации тренеров национальной борьбы «Хуреш» и тренеров по стрельбе из традиционного лука с ГБУ «Центр развития тувинской традиционной культуры и ремесел» на общую сумму 140,0 тыс. рублей, ТГУ 149,6 тыс. руб. на следующие темы: Технология обучения судейства соревнований по спортивным играм (волейбол, баскетбол, гандбол, регби), Спортивная борьба в общеобразовательные школы, Психологическая подготовка спортсменов, Организация проведения Всероссийского физкультурно-спортивного комплекса "Готов к труду и обороне". Также прошли 30 специалистом по программе тренер по видам спорта.</t>
  </si>
  <si>
    <t xml:space="preserve">Исполнено. Финансовые средства предусмотрены на содержание и коммунальные услуги подведомственных учреждений Минспорта РТ. В ведении Министерства спорта РТ 26 учреждений, по плану мероприятии предусмотрены в 11 подведомственных учреждений, 3 учреждений не имеют административных зданий.
</t>
  </si>
  <si>
    <t>Исполнено. Спортивно-технологическое оборудование  установлено в с. Эрзин Эрзинского кожууна и с. Суг-Аксы Сут-Хольского кожууна. Оборудование передано муниципалитетам. Согласно соглашению между Минспортом и муниципалитетом, установка и монтаж оборудования осуществляется за счет сил и средств муниципалитета.</t>
  </si>
  <si>
    <r>
      <t>Исполнено. По федеральному проекту «Бизнес-спринт (Я выбираю спорт)» заключено соглашение между Минспортом России и Правительством РТ от 24.02.2022 г. № 777-09-2022-006 на закупку оборудования для создания «умных» спортивных площадок на сумму 20 202,0 тыс. рублей (ФБ – 20 000,0 тыс. рублей, РБ – 202,0 тыс. рублей). Согласно письму Минспорта России от 16 февраля 2022 года № АК-07-05/1196 Минспорт РТ подтвердили участие в совместных торгах, также согласно письму Минспорта России от 04.03.2022 г. № АК-07-05/1781 конкурсные процедуры были приостановлены.</t>
    </r>
    <r>
      <rPr>
        <i/>
        <sz val="10"/>
        <rFont val="Times New Roman"/>
        <family val="1"/>
        <charset val="204"/>
      </rPr>
      <t xml:space="preserve"> </t>
    </r>
    <r>
      <rPr>
        <sz val="10"/>
        <rFont val="Times New Roman"/>
        <family val="1"/>
        <charset val="204"/>
      </rPr>
      <t>31.05.2022 г. заключено допсоглашение в связи с увеличением суммы данной субсидии с 20 202,0 до 52 525,3 тыс. рублей. Доведены лимиты и финансирование. Заключено соглашение на проведение торгов Удмуртской Республикой. План-график размещен в ЕИС. 24.08.2022 г. объявлены торги. Заключены контракты №22-19 и №22-20 от 06.10.2022 г. между подведомственным учреждением   ГБУ РТ «Управление спортмероприятий» и ООО "Магнум" для поставки оборудования для создания 2-х "умных" спортивных площадок.. Кассовое исполнение 100%.Поставка осуществлена. Остаток средств от экономии конкурсных процедур в сумме 2 184,3 тыс.руб.  возвращены 23.12.2022 г. в Министерство финансов Республики Тыва, в  соответствии с соглашением.</t>
    </r>
  </si>
  <si>
    <t xml:space="preserve">исполнено. Финансовые средства предусмотрены на содержание и коммунальные услуги подведомственных учреждений Минспорта РТ. В соответствии с Постановлением Правительства Республики Тыва «О передаче в ведение Министерства спорта Республики Тыва детско-юношеский спортивных школ, осуществляющих подготовку спортивного резерва» от 02.11.2020 г. № 534 в ведение министерства с 31 декабря 2020 года перешли 11 ДЮСШ с муниципального уровня.
</t>
  </si>
  <si>
    <t>Исполнено. На 30 декабря 2022 года израсходовано на ФОТ- 37915,2 т.р., охрана - 1005 т.р. и коммунальные услуги - 6483 т.р. ГАУ РТ "Спортивная школа "Субедей". Из внебюджетных источников израсходовано: на ФОТ-6336,8 т.р., содержание 20142,8 тыс. рублей</t>
  </si>
  <si>
    <t>Исполнено. На 30 декабря 2022 года израсходовано на ФОТ- 55781,8 т.р., на коммунальные услуги - 3608,1 т.р., содержание- 4642,5 т.р.  РГБУ «Центр спортивной подготовки сборных команд Республики Тыва»</t>
  </si>
  <si>
    <t xml:space="preserve">Исполнено. На 30 декабря 2022 года стипендии Главы РТ получили 6 спортсменов </t>
  </si>
  <si>
    <t>Исполнено. Всего проведено 160 официальных спортивноых массовых мероприятий с общим охватом 22932 человека (дети 13476, взрослые 9456)</t>
  </si>
  <si>
    <t>ИСполнено. Приняли участие в 179 официальных всероссийских, международных спортивных соревнованиях по видам спорта , из них: Чемпионаты СФО – 13, Первенства СФО – 29, Тренировочные мероприятия – 22, Чемпионаты России - 16, Первенства России – 37, Кубки России – 4, Углубленное медицинское обследование – 10, Спартакиады России - 5, Всероссийских соревнований  – 28, Региональный турнир – 1 и международные турниры -10, Первенство мира - 1, иные 4.
Общее количество выезжающих за пределы РТ 1450 человек из них: 1191 спортсменов, 188 тренеров, 3 врачей, 40 судьей и 22 водителей, 6 представителей. Завоевано медалей (2022 г.) 494, из них: 145 золотых, 132 серебряных, 217 бронзовых.</t>
  </si>
  <si>
    <t xml:space="preserve">ИСполнено. 1) На реализацию мероприятий по приобретению спортивного оборудования и инвентаря для приведения организаций спортивной подготовки в нормативное состояние на сумму 8 752,9 тыс. рублей, из них ФБ – 8 665,4 тыс. рублей, РБ – 87,5 тыс. рублей. Спортивные оборудования и инвентари закуплены для 4-х спортивных школ олимпийского резерва (РГБУ СШОР, ГБУ РТ СШОР «Олимп», РГБУ РТ СШОР Барун-Хемчикского района, РГБУ РТ СШОР им. Монгуша Ч.А.).  Cогласно допсоглашению от 30.03.2022 г. № 777-09-2020-017/4 срок заключения контрактов изменен на 01.07.2022 г. вместо 01.04.2022 г. 
На сегодняшний день ИП Малбык-оол С.С. осуществлена поставка борцовских ковров и напольных весов, табло. ООО «Юстил» поставлены тренажер универсальный малогабаритный, канаты для лазанья, гантели и штанги, ИП Кучер А.Ю. поставлены маты гимнастические. Законтрактовано – 100%;  Кассовое освоение – 8 752,9 тыс. рублей или 100%.
</t>
  </si>
  <si>
    <t>ИСполнено. Поощрение спортсменов, занявших призовые места на международных и всероссийских соревнованиях, и тренеров, произведено на Спортивной элите 18.12.2022</t>
  </si>
  <si>
    <t>Исполнено. Строительство 10 малых спортивных залов завершено.
1. с. Берт-Даг Тес-Хемского кожууна – готовность объекта 100%. Кассовое освоение - 2,7 млн. рублей (2,42 млн. рублей из РБ, 233 тыс. рублей из МБ). Открытие состоялось 23.09.2022 г.
2. с. Чыргакы Дзун-Хемчикского кожууна – готовность объекта 100%. Кассовое освоение 100% – 2,82 млн. рублей (2,42 млн. рублей из РБ, 400,0 тыс. рублей из МБ). Открытие состоялось 20.10.2022 г.
3. арбын Найырал Пий-Хемского кожууна – готовность объекта 100%. Кассовое освоение – 2,7 млн. рублей (2,42 млн. рублей из РБ, 280,0 тыс. рублей из МБ). Открытие состоялось 04.11.2022 г.
4. с. Элегест Чеди-Хольского кожууна – готовность объекта 100%. Кассовое освоение 100% – 2,82 млн. рублей (2,42 млн. рублей из РБ, 400,0 тыс. рублей из МБ). Открытие состоялось 13.11.2022 г.
5. с. Кызыл-Арыг Тандынского кожууна – готовность объекта 100%. Кассовое освоение 100% – 2,82 млн. рублей (2,42 млн. рублей из РБ, 400,0 тыс. рублей из МБ). Открытие состоялось 15.12.2022 г.
6. с. Аксы-Барлык Барун-Хемчикского кожууна - готовность объекта 100%. Кассовое освоение 100% – 2,82 млн. рублей (2,42 млн. рублей из РБ, 400,0 тыс. рублей из МБ). Открытие состоялось 23.12.2022 г.
7. с. Кара-Хол Бай-Тайгинского кожууна – готовность объекта 100%. Кассовое освоение 100% – 2,82 млн. рублей (2,42 млн. рублей из РБ, 400,0 тыс. рублей из МБ). Открытие состоялось 23.12.2022 г.
8. с. Ийи-Тал Улуг-Хемского кожууна – готовность объекта 100%. Кассовое освоение 100% – 2,82 млн. рублей (2,42 млн. рублей из РБ, 400,0 тыс. рублей из МБ). Открытие запланировано на январь 2023 г.
9. с. Бора-Тайга Сут-Хольского кожууна - готовность объекта 100%. Кассовое освоение – 2,82 млн. рублей (2,42 млн. рублей из РБ, 400,0 тыс. рублей из МБ). Открытие объекта состоялось 6 января 2023 г.
10. с. Усть-Бурен Каа-Хемского кожууна - готовность объекта 100%. Кассовое освоение – 2,82 млн. рублей (2,42 млн. рублей из РБ, 400,0 тыс. рублей из МБ). Открытие объекта состоялось 20 января 2023 г.
2) Исполнено. Строительство 2-х модульных спортивных залов ангарного типа: 
1. с. Целинное Кызылского кожууна – готовность объекта 100%.
2. с. Чаа-Суур Овюрского кожууна – готовность объекта 100%. 
3) На контроле. 
Строительство спортивного комплекса перенесено с 2022 г. на 2023 г., в связи с задержкой подготовки ПСД, что привело к невозможности заготовить необходимые металлические конструкции каркаса здания в установленные сроки.
Строительные материалы закуплены. Кассовое освоение 100%. Строительство спорткомплекса будет осуществлено силами хозяйственного управления Министерства спорта. Срок завершения работ - 31.12.2023 г.</t>
  </si>
  <si>
    <t>На 30 декабря 2022 года израсходовано на ФОТ- 29378,1 т.р., содержание-1567,4 т.р. и коммунальные услуги-2686,1 т.р. ГБУ РТ "Спортивная школа олимпийского резерва "Олимп"</t>
  </si>
  <si>
    <t>На 30 декабря 2022 года израсходовано на  ФОТ- 20362,6 т.р, содержание- 2457,5 т.р. и коммунальные услуги- 91,4 т.р. РГБУ РТ "СШ Овюрского кожууна"</t>
  </si>
  <si>
    <t>Исполнено.</t>
  </si>
  <si>
    <t>На 30 декабря 2022 года израсходовано на  ФОТ- 18216,3 т.р., содержание-1067,7 т.р. и коммунальные услуги - 152,8 т.р. ГБУ РТ "СШ Бай-Тайгинского кожууна"</t>
  </si>
  <si>
    <t>Всего по Подпрограмме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</si>
</sst>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0.0"/>
    <numFmt numFmtId="165" formatCode="0.0"/>
    <numFmt numFmtId="166" formatCode="_-* #,##0.0\ _₽_-;\-* #,##0.0\ _₽_-;_-* &quot;-&quot;??\ _₽_-;_-@_-"/>
    <numFmt numFmtId="167" formatCode="#,##0.000"/>
    <numFmt numFmtId="168" formatCode="_-* #,##0.000\ _₽_-;\-* #,##0.000\ _₽_-;_-* &quot;-&quot;??\ _₽_-;_-@_-"/>
    <numFmt numFmtId="169" formatCode="_-* #,##0.000\ _₽_-;\-* #,##0.000\ _₽_-;_-* &quot;-&quot;???\ _₽_-;_-@_-"/>
  </numFmts>
  <fonts count="11" x14ac:knownFonts="1">
    <font>
      <sz val="11"/>
      <color theme="1"/>
      <name val="Calibri"/>
      <family val="2"/>
      <scheme val="minor"/>
    </font>
    <font>
      <sz val="10"/>
      <name val="Times New Roman"/>
      <family val="1"/>
      <charset val="204"/>
    </font>
    <font>
      <i/>
      <sz val="10"/>
      <name val="Times New Roman"/>
      <family val="1"/>
      <charset val="204"/>
    </font>
    <font>
      <b/>
      <sz val="10"/>
      <name val="Times New Roman"/>
      <family val="1"/>
      <charset val="204"/>
    </font>
    <font>
      <sz val="8"/>
      <name val="Calibri"/>
      <family val="2"/>
    </font>
    <font>
      <sz val="11"/>
      <color theme="1"/>
      <name val="Calibri"/>
      <family val="2"/>
      <charset val="204"/>
      <scheme val="minor"/>
    </font>
    <font>
      <sz val="11"/>
      <color rgb="FF000000"/>
      <name val="Calibri"/>
      <family val="2"/>
      <charset val="204"/>
    </font>
    <font>
      <sz val="11"/>
      <color theme="1"/>
      <name val="Calibri"/>
      <family val="2"/>
      <scheme val="minor"/>
    </font>
    <font>
      <b/>
      <i/>
      <sz val="10"/>
      <name val="Times New Roman"/>
      <family val="1"/>
      <charset val="204"/>
    </font>
    <font>
      <sz val="11"/>
      <color rgb="FF9C0006"/>
      <name val="Calibri"/>
      <family val="2"/>
      <charset val="204"/>
      <scheme val="minor"/>
    </font>
    <font>
      <sz val="10"/>
      <color rgb="FFFF0000"/>
      <name val="Times New Roman"/>
      <family val="1"/>
      <charset val="204"/>
    </font>
  </fonts>
  <fills count="3">
    <fill>
      <patternFill patternType="none"/>
    </fill>
    <fill>
      <patternFill patternType="gray125"/>
    </fill>
    <fill>
      <patternFill patternType="solid">
        <fgColor rgb="FFFFC7CE"/>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6" fillId="0" borderId="0"/>
    <xf numFmtId="0" fontId="5" fillId="0" borderId="0"/>
    <xf numFmtId="43" fontId="7" fillId="0" borderId="0" applyFont="0" applyFill="0" applyBorder="0" applyAlignment="0" applyProtection="0"/>
    <xf numFmtId="0" fontId="9" fillId="2" borderId="0" applyNumberFormat="0" applyBorder="0" applyAlignment="0" applyProtection="0"/>
  </cellStyleXfs>
  <cellXfs count="75">
    <xf numFmtId="0" fontId="0" fillId="0" borderId="0" xfId="0"/>
    <xf numFmtId="164" fontId="1" fillId="0" borderId="1" xfId="1" applyNumberFormat="1" applyFont="1" applyFill="1" applyBorder="1" applyAlignment="1">
      <alignment horizontal="center" vertical="center" wrapText="1"/>
    </xf>
    <xf numFmtId="0" fontId="3" fillId="0" borderId="1" xfId="1" applyFont="1" applyFill="1" applyBorder="1" applyAlignment="1">
      <alignment vertical="center" wrapText="1"/>
    </xf>
    <xf numFmtId="0" fontId="3" fillId="0" borderId="0" xfId="1" applyFont="1" applyFill="1" applyAlignment="1">
      <alignment wrapText="1"/>
    </xf>
    <xf numFmtId="164" fontId="3" fillId="0" borderId="1" xfId="1" applyNumberFormat="1" applyFont="1" applyFill="1" applyBorder="1" applyAlignment="1">
      <alignment horizontal="center" vertical="center" wrapText="1"/>
    </xf>
    <xf numFmtId="0" fontId="1" fillId="0" borderId="1" xfId="1" applyFont="1" applyFill="1" applyBorder="1" applyAlignment="1">
      <alignment vertical="center" wrapText="1"/>
    </xf>
    <xf numFmtId="164" fontId="2" fillId="0" borderId="1" xfId="1" applyNumberFormat="1" applyFont="1" applyFill="1" applyBorder="1" applyAlignment="1">
      <alignment horizontal="center" vertical="center" wrapText="1"/>
    </xf>
    <xf numFmtId="0" fontId="1" fillId="0" borderId="1" xfId="1" applyFont="1" applyFill="1" applyBorder="1" applyAlignment="1">
      <alignment horizontal="left" vertical="center" wrapText="1"/>
    </xf>
    <xf numFmtId="164" fontId="8" fillId="0" borderId="1" xfId="1" applyNumberFormat="1" applyFont="1" applyFill="1" applyBorder="1" applyAlignment="1">
      <alignment horizontal="center" vertical="center" wrapText="1"/>
    </xf>
    <xf numFmtId="166" fontId="1" fillId="0" borderId="1" xfId="3" applyNumberFormat="1" applyFont="1" applyFill="1" applyBorder="1" applyAlignment="1">
      <alignment horizontal="left" vertical="center" wrapText="1"/>
    </xf>
    <xf numFmtId="166" fontId="3" fillId="0" borderId="1" xfId="3"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1" fillId="0" borderId="0" xfId="1" applyFont="1" applyFill="1" applyAlignment="1">
      <alignment wrapText="1"/>
    </xf>
    <xf numFmtId="4" fontId="1" fillId="0" borderId="0" xfId="1" applyNumberFormat="1" applyFont="1" applyFill="1" applyAlignment="1">
      <alignment wrapText="1"/>
    </xf>
    <xf numFmtId="0" fontId="2" fillId="0" borderId="1" xfId="1" applyFont="1" applyFill="1" applyBorder="1" applyAlignment="1">
      <alignment horizontal="right" vertical="center" wrapText="1"/>
    </xf>
    <xf numFmtId="164" fontId="1" fillId="0" borderId="3" xfId="1" applyNumberFormat="1" applyFont="1" applyFill="1" applyBorder="1" applyAlignment="1">
      <alignment horizontal="center" vertical="center" wrapText="1"/>
    </xf>
    <xf numFmtId="164" fontId="1" fillId="0" borderId="2" xfId="1" applyNumberFormat="1" applyFont="1" applyFill="1" applyBorder="1" applyAlignment="1">
      <alignment horizontal="center" vertical="center" wrapText="1"/>
    </xf>
    <xf numFmtId="164" fontId="2" fillId="0" borderId="2"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164" fontId="1" fillId="0" borderId="1" xfId="1"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165" fontId="1" fillId="0" borderId="1" xfId="1" applyNumberFormat="1" applyFont="1" applyFill="1" applyBorder="1" applyAlignment="1">
      <alignment horizontal="center" vertical="center" wrapText="1"/>
    </xf>
    <xf numFmtId="0" fontId="1" fillId="0" borderId="1" xfId="1" applyFont="1" applyFill="1" applyBorder="1" applyAlignment="1">
      <alignment horizontal="left" vertical="top" wrapText="1"/>
    </xf>
    <xf numFmtId="0" fontId="1" fillId="0" borderId="1" xfId="0" applyFont="1" applyFill="1" applyBorder="1" applyAlignment="1">
      <alignment wrapText="1"/>
    </xf>
    <xf numFmtId="0" fontId="1" fillId="0" borderId="1" xfId="0" applyFont="1" applyFill="1" applyBorder="1" applyAlignment="1">
      <alignment horizontal="left" wrapText="1"/>
    </xf>
    <xf numFmtId="0" fontId="1" fillId="0" borderId="1" xfId="0" applyFont="1" applyFill="1" applyBorder="1" applyAlignment="1">
      <alignment vertical="center" wrapText="1"/>
    </xf>
    <xf numFmtId="0" fontId="1" fillId="0" borderId="1" xfId="1" applyFont="1" applyFill="1" applyBorder="1" applyAlignment="1">
      <alignment vertical="top" wrapText="1"/>
    </xf>
    <xf numFmtId="164" fontId="1" fillId="0" borderId="1" xfId="1" applyNumberFormat="1" applyFont="1" applyFill="1" applyBorder="1" applyAlignment="1">
      <alignment horizontal="left" vertical="center" wrapText="1"/>
    </xf>
    <xf numFmtId="164" fontId="1" fillId="0" borderId="1" xfId="1" applyNumberFormat="1" applyFont="1" applyFill="1" applyBorder="1" applyAlignment="1">
      <alignment horizontal="left" vertical="top" wrapText="1"/>
    </xf>
    <xf numFmtId="0" fontId="1" fillId="0" borderId="1" xfId="0" applyFont="1" applyFill="1" applyBorder="1" applyAlignment="1">
      <alignment horizontal="justify" vertical="center"/>
    </xf>
    <xf numFmtId="0" fontId="1" fillId="0" borderId="1" xfId="0" applyFont="1" applyFill="1" applyBorder="1" applyAlignment="1">
      <alignment vertical="top" wrapText="1"/>
    </xf>
    <xf numFmtId="0" fontId="1" fillId="0" borderId="1" xfId="0" applyFont="1" applyFill="1" applyBorder="1" applyAlignment="1">
      <alignment horizontal="left" vertical="center" wrapText="1"/>
    </xf>
    <xf numFmtId="0" fontId="1" fillId="0" borderId="1" xfId="0" applyFont="1" applyFill="1" applyBorder="1"/>
    <xf numFmtId="0" fontId="1" fillId="0" borderId="0" xfId="1" applyFont="1" applyFill="1" applyAlignment="1">
      <alignment horizontal="center" vertical="center" wrapText="1"/>
    </xf>
    <xf numFmtId="0" fontId="1" fillId="0" borderId="0" xfId="1" applyFont="1" applyFill="1" applyBorder="1" applyAlignment="1">
      <alignment horizontal="right" wrapText="1"/>
    </xf>
    <xf numFmtId="164" fontId="1" fillId="0" borderId="0" xfId="1" applyNumberFormat="1" applyFont="1" applyFill="1" applyAlignment="1">
      <alignment vertical="center" wrapText="1"/>
    </xf>
    <xf numFmtId="3" fontId="2" fillId="0" borderId="1" xfId="1" applyNumberFormat="1" applyFont="1" applyFill="1" applyBorder="1" applyAlignment="1">
      <alignment horizontal="center" vertical="center" wrapText="1"/>
    </xf>
    <xf numFmtId="164" fontId="1" fillId="0" borderId="0" xfId="1" applyNumberFormat="1" applyFont="1" applyFill="1" applyAlignment="1">
      <alignment wrapText="1"/>
    </xf>
    <xf numFmtId="164" fontId="1" fillId="0" borderId="0" xfId="1" applyNumberFormat="1" applyFont="1" applyFill="1" applyBorder="1" applyAlignment="1">
      <alignment horizontal="center" vertical="center" wrapText="1"/>
    </xf>
    <xf numFmtId="164" fontId="1" fillId="0" borderId="0" xfId="1" applyNumberFormat="1" applyFont="1" applyFill="1" applyAlignment="1">
      <alignment horizontal="center" vertical="center" wrapText="1"/>
    </xf>
    <xf numFmtId="4" fontId="3" fillId="0" borderId="1" xfId="0" applyNumberFormat="1" applyFont="1" applyFill="1" applyBorder="1" applyAlignment="1">
      <alignment horizontal="right" vertical="center"/>
    </xf>
    <xf numFmtId="0" fontId="1" fillId="0" borderId="1" xfId="0" applyFont="1" applyFill="1" applyBorder="1" applyAlignment="1">
      <alignment vertical="center"/>
    </xf>
    <xf numFmtId="165" fontId="1" fillId="0"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164" fontId="1" fillId="0" borderId="1" xfId="4" applyNumberFormat="1" applyFont="1" applyFill="1" applyBorder="1" applyAlignment="1">
      <alignment horizontal="center" vertical="center" wrapText="1"/>
    </xf>
    <xf numFmtId="3" fontId="1" fillId="0" borderId="1" xfId="4" applyNumberFormat="1" applyFont="1" applyFill="1" applyBorder="1" applyAlignment="1">
      <alignment horizontal="center" vertical="center" wrapText="1"/>
    </xf>
    <xf numFmtId="164" fontId="1" fillId="0" borderId="1" xfId="4" applyNumberFormat="1" applyFont="1" applyFill="1" applyBorder="1" applyAlignment="1">
      <alignment horizontal="left" vertical="top" wrapText="1"/>
    </xf>
    <xf numFmtId="43" fontId="1" fillId="0" borderId="0" xfId="3" applyFont="1" applyFill="1"/>
    <xf numFmtId="166" fontId="3" fillId="0" borderId="4" xfId="3" applyNumberFormat="1" applyFont="1" applyFill="1" applyBorder="1" applyAlignment="1">
      <alignment horizontal="left" vertical="center" wrapText="1"/>
    </xf>
    <xf numFmtId="164" fontId="2" fillId="0" borderId="4" xfId="1" applyNumberFormat="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top" wrapText="1"/>
    </xf>
    <xf numFmtId="0" fontId="2" fillId="0" borderId="1"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164" fontId="1" fillId="0" borderId="0" xfId="1" applyNumberFormat="1" applyFont="1" applyFill="1" applyAlignment="1">
      <alignment horizontal="center" wrapText="1"/>
    </xf>
    <xf numFmtId="43" fontId="1" fillId="0" borderId="0" xfId="3" applyFont="1" applyFill="1" applyAlignment="1">
      <alignment wrapText="1"/>
    </xf>
    <xf numFmtId="43" fontId="1" fillId="0" borderId="0" xfId="0" applyNumberFormat="1" applyFont="1" applyFill="1"/>
    <xf numFmtId="167" fontId="3" fillId="0" borderId="1" xfId="1" applyNumberFormat="1" applyFont="1" applyFill="1" applyBorder="1" applyAlignment="1">
      <alignment horizontal="center" vertical="center" wrapText="1"/>
    </xf>
    <xf numFmtId="168" fontId="1" fillId="0" borderId="0" xfId="3" applyNumberFormat="1" applyFont="1" applyFill="1" applyAlignment="1">
      <alignment wrapText="1"/>
    </xf>
    <xf numFmtId="169" fontId="10" fillId="0" borderId="0" xfId="1" applyNumberFormat="1" applyFont="1" applyFill="1" applyAlignment="1">
      <alignment wrapText="1"/>
    </xf>
    <xf numFmtId="3" fontId="1"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top" wrapText="1"/>
    </xf>
    <xf numFmtId="0" fontId="1" fillId="0" borderId="1" xfId="1" applyFont="1" applyFill="1" applyBorder="1" applyAlignment="1">
      <alignment horizontal="center" vertical="top" wrapText="1"/>
    </xf>
    <xf numFmtId="0" fontId="2" fillId="0" borderId="1"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3" fillId="0" borderId="1" xfId="1" applyFont="1" applyFill="1" applyBorder="1" applyAlignment="1">
      <alignment horizontal="center" wrapText="1"/>
    </xf>
    <xf numFmtId="0" fontId="1" fillId="0" borderId="0" xfId="1" applyFont="1" applyFill="1" applyBorder="1" applyAlignment="1">
      <alignment horizontal="center" wrapText="1"/>
    </xf>
    <xf numFmtId="0" fontId="1" fillId="0" borderId="0" xfId="1" applyFont="1" applyFill="1" applyBorder="1" applyAlignment="1">
      <alignment horizontal="center" vertical="center" wrapText="1"/>
    </xf>
    <xf numFmtId="0" fontId="1"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2" fillId="0" borderId="1" xfId="1" applyFont="1" applyFill="1" applyBorder="1" applyAlignment="1">
      <alignment horizontal="center"/>
    </xf>
  </cellXfs>
  <cellStyles count="5">
    <cellStyle name="Обычный" xfId="0" builtinId="0"/>
    <cellStyle name="Обычный 2" xfId="1"/>
    <cellStyle name="Обычный 3" xfId="2"/>
    <cellStyle name="Плохой" xfId="4" builtinId="27"/>
    <cellStyle name="Финансовый" xfId="3" builtinId="3"/>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0"/>
  <sheetViews>
    <sheetView tabSelected="1" topLeftCell="A9" zoomScale="70" zoomScaleNormal="70" workbookViewId="0">
      <pane ySplit="1" topLeftCell="A10" activePane="bottomLeft" state="frozen"/>
      <selection activeCell="A9" sqref="A9"/>
      <selection pane="bottomLeft" activeCell="F114" sqref="F114"/>
    </sheetView>
  </sheetViews>
  <sheetFormatPr defaultRowHeight="12.75" x14ac:dyDescent="0.2"/>
  <cols>
    <col min="1" max="1" width="34.85546875" style="12" customWidth="1"/>
    <col min="2" max="2" width="16.42578125" style="33" customWidth="1"/>
    <col min="3" max="3" width="14.42578125" style="33" customWidth="1"/>
    <col min="4" max="4" width="16.7109375" style="33" customWidth="1"/>
    <col min="5" max="5" width="14.85546875" style="33" customWidth="1"/>
    <col min="6" max="6" width="12.5703125" style="33" customWidth="1"/>
    <col min="7" max="9" width="15.140625" style="12" customWidth="1"/>
    <col min="10" max="10" width="14.28515625" style="12" customWidth="1"/>
    <col min="11" max="11" width="15.28515625" style="12" customWidth="1"/>
    <col min="12" max="12" width="15.5703125" style="12" customWidth="1"/>
    <col min="13" max="13" width="15.7109375" style="12" customWidth="1"/>
    <col min="14" max="14" width="84" style="12" customWidth="1"/>
    <col min="15" max="15" width="18" style="12" customWidth="1"/>
    <col min="16" max="16" width="13.140625" style="12" customWidth="1"/>
    <col min="17" max="17" width="13.42578125" style="12" customWidth="1"/>
    <col min="18" max="16384" width="9.140625" style="12"/>
  </cols>
  <sheetData>
    <row r="1" spans="1:14" ht="12.75" hidden="1" customHeight="1" x14ac:dyDescent="0.2">
      <c r="M1" s="70" t="s">
        <v>3</v>
      </c>
      <c r="N1" s="70"/>
    </row>
    <row r="2" spans="1:14" ht="12.75" hidden="1" customHeight="1" x14ac:dyDescent="0.2">
      <c r="L2" s="34"/>
      <c r="M2" s="71" t="s">
        <v>4</v>
      </c>
      <c r="N2" s="71"/>
    </row>
    <row r="3" spans="1:14" ht="12.75" hidden="1" customHeight="1" x14ac:dyDescent="0.2">
      <c r="L3" s="34"/>
      <c r="M3" s="71" t="s">
        <v>5</v>
      </c>
      <c r="N3" s="71"/>
    </row>
    <row r="4" spans="1:14" ht="12.75" hidden="1" customHeight="1" x14ac:dyDescent="0.2">
      <c r="L4" s="34"/>
      <c r="M4" s="71" t="s">
        <v>6</v>
      </c>
      <c r="N4" s="71"/>
    </row>
    <row r="5" spans="1:14" ht="12.75" hidden="1" customHeight="1" x14ac:dyDescent="0.2">
      <c r="L5" s="34"/>
      <c r="M5" s="71" t="s">
        <v>7</v>
      </c>
      <c r="N5" s="71"/>
    </row>
    <row r="6" spans="1:14" ht="12.75" hidden="1" customHeight="1" x14ac:dyDescent="0.2">
      <c r="L6" s="34"/>
      <c r="M6" s="69"/>
      <c r="N6" s="69"/>
    </row>
    <row r="7" spans="1:14" ht="31.5" hidden="1" customHeight="1" x14ac:dyDescent="0.2">
      <c r="A7" s="72" t="s">
        <v>106</v>
      </c>
      <c r="B7" s="72"/>
      <c r="C7" s="72"/>
      <c r="D7" s="72"/>
      <c r="E7" s="72"/>
      <c r="F7" s="72"/>
      <c r="G7" s="72"/>
      <c r="H7" s="72"/>
      <c r="I7" s="72"/>
      <c r="J7" s="72"/>
      <c r="K7" s="72"/>
      <c r="L7" s="72"/>
      <c r="M7" s="72"/>
      <c r="N7" s="72"/>
    </row>
    <row r="8" spans="1:14" hidden="1" x14ac:dyDescent="0.2"/>
    <row r="9" spans="1:14" ht="24" customHeight="1" x14ac:dyDescent="0.2">
      <c r="A9" s="67" t="s">
        <v>8</v>
      </c>
      <c r="B9" s="67" t="s">
        <v>9</v>
      </c>
      <c r="C9" s="67"/>
      <c r="D9" s="67" t="s">
        <v>10</v>
      </c>
      <c r="E9" s="67"/>
      <c r="F9" s="67" t="s">
        <v>11</v>
      </c>
      <c r="G9" s="67"/>
      <c r="H9" s="67"/>
      <c r="I9" s="67"/>
      <c r="J9" s="67" t="s">
        <v>12</v>
      </c>
      <c r="K9" s="67"/>
      <c r="L9" s="67" t="s">
        <v>13</v>
      </c>
      <c r="M9" s="67"/>
      <c r="N9" s="67" t="s">
        <v>14</v>
      </c>
    </row>
    <row r="10" spans="1:14" ht="85.5" customHeight="1" x14ac:dyDescent="0.2">
      <c r="A10" s="67"/>
      <c r="B10" s="54" t="s">
        <v>15</v>
      </c>
      <c r="C10" s="54" t="s">
        <v>16</v>
      </c>
      <c r="D10" s="54" t="s">
        <v>15</v>
      </c>
      <c r="E10" s="54" t="s">
        <v>16</v>
      </c>
      <c r="F10" s="54" t="s">
        <v>17</v>
      </c>
      <c r="G10" s="54" t="s">
        <v>18</v>
      </c>
      <c r="H10" s="54" t="s">
        <v>19</v>
      </c>
      <c r="I10" s="54" t="s">
        <v>20</v>
      </c>
      <c r="J10" s="54" t="s">
        <v>15</v>
      </c>
      <c r="K10" s="54" t="s">
        <v>16</v>
      </c>
      <c r="L10" s="54" t="s">
        <v>15</v>
      </c>
      <c r="M10" s="54" t="s">
        <v>16</v>
      </c>
      <c r="N10" s="67"/>
    </row>
    <row r="11" spans="1:14" ht="21.75" customHeight="1" x14ac:dyDescent="0.2">
      <c r="A11" s="68" t="s">
        <v>68</v>
      </c>
      <c r="B11" s="68"/>
      <c r="C11" s="68"/>
      <c r="D11" s="68"/>
      <c r="E11" s="68"/>
      <c r="F11" s="68"/>
      <c r="G11" s="68"/>
      <c r="H11" s="68"/>
      <c r="I11" s="68"/>
      <c r="J11" s="68"/>
      <c r="K11" s="68"/>
      <c r="L11" s="68"/>
      <c r="M11" s="68"/>
      <c r="N11" s="68"/>
    </row>
    <row r="12" spans="1:14" ht="28.5" customHeight="1" x14ac:dyDescent="0.2">
      <c r="A12" s="66" t="s">
        <v>69</v>
      </c>
      <c r="B12" s="67"/>
      <c r="C12" s="67"/>
      <c r="D12" s="67"/>
      <c r="E12" s="67"/>
      <c r="F12" s="67"/>
      <c r="G12" s="67"/>
      <c r="H12" s="67"/>
      <c r="I12" s="67"/>
      <c r="J12" s="67"/>
      <c r="K12" s="67"/>
      <c r="L12" s="67"/>
      <c r="M12" s="67"/>
      <c r="N12" s="67"/>
    </row>
    <row r="13" spans="1:14" ht="60" customHeight="1" x14ac:dyDescent="0.2">
      <c r="A13" s="54" t="s">
        <v>70</v>
      </c>
      <c r="B13" s="54"/>
      <c r="C13" s="54"/>
      <c r="D13" s="54"/>
      <c r="E13" s="54"/>
      <c r="F13" s="54"/>
      <c r="G13" s="54"/>
      <c r="H13" s="54"/>
      <c r="I13" s="54"/>
      <c r="J13" s="54"/>
      <c r="K13" s="54"/>
      <c r="L13" s="54"/>
      <c r="M13" s="54"/>
      <c r="N13" s="54"/>
    </row>
    <row r="14" spans="1:14" ht="64.5" customHeight="1" x14ac:dyDescent="0.2">
      <c r="A14" s="54" t="s">
        <v>71</v>
      </c>
      <c r="B14" s="54"/>
      <c r="C14" s="54"/>
      <c r="D14" s="54"/>
      <c r="E14" s="54"/>
      <c r="F14" s="54"/>
      <c r="G14" s="54"/>
      <c r="H14" s="54"/>
      <c r="I14" s="54"/>
      <c r="J14" s="54"/>
      <c r="K14" s="54"/>
      <c r="L14" s="54"/>
      <c r="M14" s="54"/>
      <c r="N14" s="24" t="s">
        <v>104</v>
      </c>
    </row>
    <row r="15" spans="1:14" ht="30.75" customHeight="1" x14ac:dyDescent="0.2">
      <c r="A15" s="66" t="s">
        <v>72</v>
      </c>
      <c r="B15" s="67"/>
      <c r="C15" s="67"/>
      <c r="D15" s="67"/>
      <c r="E15" s="67"/>
      <c r="F15" s="67"/>
      <c r="G15" s="67"/>
      <c r="H15" s="67"/>
      <c r="I15" s="67"/>
      <c r="J15" s="67"/>
      <c r="K15" s="67"/>
      <c r="L15" s="67"/>
      <c r="M15" s="67"/>
      <c r="N15" s="67"/>
    </row>
    <row r="16" spans="1:14" ht="85.5" customHeight="1" x14ac:dyDescent="0.2">
      <c r="A16" s="54" t="s">
        <v>73</v>
      </c>
      <c r="B16" s="54"/>
      <c r="C16" s="54"/>
      <c r="D16" s="54"/>
      <c r="E16" s="54"/>
      <c r="F16" s="54"/>
      <c r="G16" s="54"/>
      <c r="H16" s="54"/>
      <c r="I16" s="54"/>
      <c r="J16" s="54"/>
      <c r="K16" s="54"/>
      <c r="L16" s="54"/>
      <c r="M16" s="54"/>
      <c r="N16" s="25" t="s">
        <v>100</v>
      </c>
    </row>
    <row r="17" spans="1:17" ht="16.5" customHeight="1" x14ac:dyDescent="0.2">
      <c r="A17" s="68" t="s">
        <v>21</v>
      </c>
      <c r="B17" s="68"/>
      <c r="C17" s="68"/>
      <c r="D17" s="68"/>
      <c r="E17" s="68"/>
      <c r="F17" s="68"/>
      <c r="G17" s="68"/>
      <c r="H17" s="68"/>
      <c r="I17" s="68"/>
      <c r="J17" s="68"/>
      <c r="K17" s="68"/>
      <c r="L17" s="68"/>
      <c r="M17" s="68"/>
      <c r="N17" s="68"/>
    </row>
    <row r="18" spans="1:17" ht="27.75" customHeight="1" x14ac:dyDescent="0.2">
      <c r="A18" s="66" t="s">
        <v>22</v>
      </c>
      <c r="B18" s="66"/>
      <c r="C18" s="66"/>
      <c r="D18" s="66"/>
      <c r="E18" s="66"/>
      <c r="F18" s="66"/>
      <c r="G18" s="66"/>
      <c r="H18" s="66"/>
      <c r="I18" s="66"/>
      <c r="J18" s="66"/>
      <c r="K18" s="66"/>
      <c r="L18" s="66"/>
      <c r="M18" s="66"/>
      <c r="N18" s="66"/>
    </row>
    <row r="19" spans="1:17" ht="48.75" customHeight="1" x14ac:dyDescent="0.2">
      <c r="A19" s="25" t="s">
        <v>74</v>
      </c>
      <c r="B19" s="1">
        <v>0</v>
      </c>
      <c r="C19" s="1">
        <f>E19+I19+K19+M19</f>
        <v>0</v>
      </c>
      <c r="D19" s="54">
        <v>0</v>
      </c>
      <c r="E19" s="54">
        <v>0</v>
      </c>
      <c r="F19" s="1">
        <v>0</v>
      </c>
      <c r="G19" s="1">
        <v>0</v>
      </c>
      <c r="H19" s="1">
        <v>0</v>
      </c>
      <c r="I19" s="1">
        <v>0</v>
      </c>
      <c r="J19" s="1">
        <v>0</v>
      </c>
      <c r="K19" s="1">
        <f>J19</f>
        <v>0</v>
      </c>
      <c r="L19" s="1">
        <v>0</v>
      </c>
      <c r="M19" s="1">
        <v>0</v>
      </c>
      <c r="N19" s="28" t="s">
        <v>1</v>
      </c>
    </row>
    <row r="20" spans="1:17" ht="60.75" customHeight="1" x14ac:dyDescent="0.2">
      <c r="A20" s="2" t="s">
        <v>23</v>
      </c>
      <c r="B20" s="51">
        <f>B19</f>
        <v>0</v>
      </c>
      <c r="C20" s="51">
        <f t="shared" ref="C20:L20" si="0">C19</f>
        <v>0</v>
      </c>
      <c r="D20" s="51">
        <f t="shared" si="0"/>
        <v>0</v>
      </c>
      <c r="E20" s="51">
        <f t="shared" si="0"/>
        <v>0</v>
      </c>
      <c r="F20" s="51">
        <f t="shared" si="0"/>
        <v>0</v>
      </c>
      <c r="G20" s="51">
        <f t="shared" si="0"/>
        <v>0</v>
      </c>
      <c r="H20" s="51">
        <f t="shared" si="0"/>
        <v>0</v>
      </c>
      <c r="I20" s="51">
        <f t="shared" si="0"/>
        <v>0</v>
      </c>
      <c r="J20" s="51">
        <f t="shared" si="0"/>
        <v>0</v>
      </c>
      <c r="K20" s="51">
        <f t="shared" si="0"/>
        <v>0</v>
      </c>
      <c r="L20" s="51">
        <f t="shared" si="0"/>
        <v>0</v>
      </c>
      <c r="M20" s="4"/>
      <c r="N20" s="1"/>
    </row>
    <row r="21" spans="1:17" ht="16.5" customHeight="1" x14ac:dyDescent="0.2">
      <c r="A21" s="66" t="s">
        <v>24</v>
      </c>
      <c r="B21" s="66"/>
      <c r="C21" s="66"/>
      <c r="D21" s="66"/>
      <c r="E21" s="66"/>
      <c r="F21" s="66"/>
      <c r="G21" s="66"/>
      <c r="H21" s="66"/>
      <c r="I21" s="66"/>
      <c r="J21" s="66"/>
      <c r="K21" s="66"/>
      <c r="L21" s="66"/>
      <c r="M21" s="66"/>
      <c r="N21" s="66"/>
    </row>
    <row r="22" spans="1:17" ht="144.75" customHeight="1" x14ac:dyDescent="0.2">
      <c r="A22" s="5" t="s">
        <v>25</v>
      </c>
      <c r="B22" s="1">
        <f>D22+H22</f>
        <v>1874.9</v>
      </c>
      <c r="C22" s="6">
        <f>E22+I22+K22+M22</f>
        <v>1874.9</v>
      </c>
      <c r="D22" s="1">
        <v>1856.2</v>
      </c>
      <c r="E22" s="1">
        <v>1856.2</v>
      </c>
      <c r="F22" s="1">
        <f>H22</f>
        <v>18.7</v>
      </c>
      <c r="G22" s="1">
        <v>19.600000000000001</v>
      </c>
      <c r="H22" s="1">
        <v>18.7</v>
      </c>
      <c r="I22" s="1">
        <v>18.7</v>
      </c>
      <c r="J22" s="1">
        <v>0</v>
      </c>
      <c r="K22" s="1">
        <v>0</v>
      </c>
      <c r="L22" s="1">
        <v>0</v>
      </c>
      <c r="M22" s="1">
        <v>0</v>
      </c>
      <c r="N22" s="26" t="s">
        <v>129</v>
      </c>
    </row>
    <row r="23" spans="1:17" ht="89.25" customHeight="1" x14ac:dyDescent="0.2">
      <c r="A23" s="5" t="s">
        <v>51</v>
      </c>
      <c r="B23" s="1">
        <f t="shared" ref="B23:B24" si="1">D23+H23</f>
        <v>500</v>
      </c>
      <c r="C23" s="6">
        <f t="shared" ref="C23:C25" si="2">E23+I23+K23+M23</f>
        <v>500</v>
      </c>
      <c r="D23" s="1">
        <v>495</v>
      </c>
      <c r="E23" s="54">
        <v>495</v>
      </c>
      <c r="F23" s="1">
        <f t="shared" ref="F23:F25" si="3">H23</f>
        <v>5</v>
      </c>
      <c r="G23" s="1">
        <v>5</v>
      </c>
      <c r="H23" s="1">
        <v>5</v>
      </c>
      <c r="I23" s="1">
        <v>5</v>
      </c>
      <c r="J23" s="63">
        <v>0</v>
      </c>
      <c r="K23" s="63">
        <v>0</v>
      </c>
      <c r="L23" s="63">
        <v>0</v>
      </c>
      <c r="M23" s="63">
        <v>0</v>
      </c>
      <c r="N23" s="25" t="s">
        <v>130</v>
      </c>
    </row>
    <row r="24" spans="1:17" ht="85.5" customHeight="1" x14ac:dyDescent="0.2">
      <c r="A24" s="5" t="s">
        <v>52</v>
      </c>
      <c r="B24" s="1">
        <f t="shared" si="1"/>
        <v>377.1</v>
      </c>
      <c r="C24" s="6">
        <f t="shared" si="2"/>
        <v>377.1</v>
      </c>
      <c r="D24" s="1">
        <v>373.3</v>
      </c>
      <c r="E24" s="54">
        <v>373.3</v>
      </c>
      <c r="F24" s="1">
        <f t="shared" si="3"/>
        <v>3.8</v>
      </c>
      <c r="G24" s="1">
        <v>2.9</v>
      </c>
      <c r="H24" s="1">
        <v>3.8</v>
      </c>
      <c r="I24" s="1">
        <v>3.8</v>
      </c>
      <c r="J24" s="63">
        <v>0</v>
      </c>
      <c r="K24" s="63">
        <v>0</v>
      </c>
      <c r="L24" s="63">
        <v>0</v>
      </c>
      <c r="M24" s="63">
        <v>0</v>
      </c>
      <c r="N24" s="26" t="s">
        <v>131</v>
      </c>
    </row>
    <row r="25" spans="1:17" ht="81.75" customHeight="1" x14ac:dyDescent="0.2">
      <c r="A25" s="5" t="s">
        <v>26</v>
      </c>
      <c r="B25" s="1">
        <f>D25+H25</f>
        <v>310</v>
      </c>
      <c r="C25" s="6">
        <f t="shared" si="2"/>
        <v>310</v>
      </c>
      <c r="D25" s="1">
        <v>306.89999999999998</v>
      </c>
      <c r="E25" s="54">
        <v>306.89999999999998</v>
      </c>
      <c r="F25" s="1">
        <f t="shared" si="3"/>
        <v>3.1</v>
      </c>
      <c r="G25" s="1">
        <v>3.1</v>
      </c>
      <c r="H25" s="1">
        <v>3.1</v>
      </c>
      <c r="I25" s="1">
        <v>3.1</v>
      </c>
      <c r="J25" s="1"/>
      <c r="K25" s="1"/>
      <c r="L25" s="1"/>
      <c r="M25" s="1"/>
      <c r="N25" s="26" t="s">
        <v>2</v>
      </c>
    </row>
    <row r="26" spans="1:17" ht="18.75" customHeight="1" x14ac:dyDescent="0.2">
      <c r="A26" s="2" t="s">
        <v>23</v>
      </c>
      <c r="B26" s="4">
        <f>B22+B23+B24+B25</f>
        <v>3062</v>
      </c>
      <c r="C26" s="4">
        <f>C22+C23+C24+C25</f>
        <v>3062</v>
      </c>
      <c r="D26" s="4">
        <f t="shared" ref="D26:M26" si="4">D22+D23+D24+D25</f>
        <v>3031.4</v>
      </c>
      <c r="E26" s="4">
        <f t="shared" si="4"/>
        <v>3031.4</v>
      </c>
      <c r="F26" s="4">
        <f t="shared" si="4"/>
        <v>30.6</v>
      </c>
      <c r="G26" s="4">
        <f t="shared" si="4"/>
        <v>30.6</v>
      </c>
      <c r="H26" s="4">
        <f t="shared" si="4"/>
        <v>30.6</v>
      </c>
      <c r="I26" s="4">
        <f t="shared" si="4"/>
        <v>30.6</v>
      </c>
      <c r="J26" s="4">
        <f t="shared" si="4"/>
        <v>0</v>
      </c>
      <c r="K26" s="4">
        <f t="shared" si="4"/>
        <v>0</v>
      </c>
      <c r="L26" s="4">
        <f t="shared" si="4"/>
        <v>0</v>
      </c>
      <c r="M26" s="4">
        <f t="shared" si="4"/>
        <v>0</v>
      </c>
      <c r="N26" s="54"/>
    </row>
    <row r="27" spans="1:17" ht="17.25" customHeight="1" x14ac:dyDescent="0.2">
      <c r="A27" s="66" t="s">
        <v>27</v>
      </c>
      <c r="B27" s="66"/>
      <c r="C27" s="66"/>
      <c r="D27" s="66"/>
      <c r="E27" s="66"/>
      <c r="F27" s="66"/>
      <c r="G27" s="66"/>
      <c r="H27" s="66"/>
      <c r="I27" s="66"/>
      <c r="J27" s="66"/>
      <c r="K27" s="66"/>
      <c r="L27" s="66"/>
      <c r="M27" s="66"/>
      <c r="N27" s="66"/>
      <c r="P27" s="35"/>
      <c r="Q27" s="35"/>
    </row>
    <row r="28" spans="1:17" ht="102.75" customHeight="1" x14ac:dyDescent="0.2">
      <c r="A28" s="7" t="s">
        <v>75</v>
      </c>
      <c r="B28" s="4">
        <f>D28+H28</f>
        <v>29038</v>
      </c>
      <c r="C28" s="8">
        <f>E28+I28+K28+M28</f>
        <v>29038</v>
      </c>
      <c r="D28" s="9"/>
      <c r="E28" s="9">
        <v>0</v>
      </c>
      <c r="F28" s="10">
        <f>H28</f>
        <v>29038</v>
      </c>
      <c r="G28" s="10">
        <f>H28</f>
        <v>29038</v>
      </c>
      <c r="H28" s="10">
        <v>29038</v>
      </c>
      <c r="I28" s="10">
        <v>29038</v>
      </c>
      <c r="J28" s="53"/>
      <c r="K28" s="53"/>
      <c r="L28" s="53"/>
      <c r="M28" s="53"/>
      <c r="N28" s="25" t="s">
        <v>140</v>
      </c>
      <c r="P28" s="35"/>
      <c r="Q28" s="35"/>
    </row>
    <row r="29" spans="1:17" ht="87.75" customHeight="1" x14ac:dyDescent="0.2">
      <c r="A29" s="5" t="s">
        <v>76</v>
      </c>
      <c r="B29" s="10">
        <f>B30+B31+B32+B33+B34+B35+B36+B37+B38+B39+B40</f>
        <v>246859.5</v>
      </c>
      <c r="C29" s="10">
        <f>C30+C31+C32+C33+C34+C35+C36+C37+C38+C39+C40</f>
        <v>243787.19400000002</v>
      </c>
      <c r="D29" s="9">
        <f t="shared" ref="D29:H29" si="5">D30+D31+D32+D33+D34+D35+D36+D37+D38+D39+D40</f>
        <v>0</v>
      </c>
      <c r="E29" s="9">
        <f t="shared" si="5"/>
        <v>0</v>
      </c>
      <c r="F29" s="10">
        <f t="shared" ref="F29:F44" si="6">H29</f>
        <v>246859.5</v>
      </c>
      <c r="G29" s="10">
        <f t="shared" si="5"/>
        <v>246859.5</v>
      </c>
      <c r="H29" s="10">
        <f t="shared" si="5"/>
        <v>246859.5</v>
      </c>
      <c r="I29" s="48">
        <f>I30+I31+I32+I33+I34+I35+I36+I37+I38+I39+I40</f>
        <v>243787.19400000002</v>
      </c>
      <c r="J29" s="1"/>
      <c r="K29" s="1"/>
      <c r="L29" s="1"/>
      <c r="M29" s="16"/>
      <c r="N29" s="27" t="s">
        <v>132</v>
      </c>
    </row>
    <row r="30" spans="1:17" ht="45" customHeight="1" x14ac:dyDescent="0.2">
      <c r="A30" s="14" t="s">
        <v>28</v>
      </c>
      <c r="B30" s="6">
        <f>D30+H30+J30+L30</f>
        <v>33903.1</v>
      </c>
      <c r="C30" s="6">
        <f>E30+I30+K30+M30</f>
        <v>33631.616000000002</v>
      </c>
      <c r="D30" s="53"/>
      <c r="E30" s="53"/>
      <c r="F30" s="10">
        <f>H30</f>
        <v>33903.1</v>
      </c>
      <c r="G30" s="6">
        <v>33903.1</v>
      </c>
      <c r="H30" s="6">
        <v>33903.1</v>
      </c>
      <c r="I30" s="49">
        <v>33631.616000000002</v>
      </c>
      <c r="J30" s="40"/>
      <c r="K30" s="41"/>
      <c r="L30" s="42"/>
      <c r="M30" s="17"/>
      <c r="N30" s="28" t="s">
        <v>144</v>
      </c>
      <c r="O30" s="37"/>
    </row>
    <row r="31" spans="1:17" ht="40.5" customHeight="1" x14ac:dyDescent="0.2">
      <c r="A31" s="14" t="s">
        <v>29</v>
      </c>
      <c r="B31" s="6">
        <f t="shared" ref="B31:C40" si="7">D31+H31+J31+L31</f>
        <v>18113.3</v>
      </c>
      <c r="C31" s="6">
        <f t="shared" ref="C31:C40" si="8">E31+I31+K31+M31</f>
        <v>17785.719000000001</v>
      </c>
      <c r="D31" s="53"/>
      <c r="E31" s="53"/>
      <c r="F31" s="10">
        <f>H31</f>
        <v>18113.3</v>
      </c>
      <c r="G31" s="6">
        <f>H31</f>
        <v>18113.3</v>
      </c>
      <c r="H31" s="6">
        <v>18113.3</v>
      </c>
      <c r="I31" s="49">
        <v>17785.719000000001</v>
      </c>
      <c r="J31" s="43"/>
      <c r="K31" s="41"/>
      <c r="L31" s="42"/>
      <c r="M31" s="17"/>
      <c r="N31" s="28" t="s">
        <v>115</v>
      </c>
      <c r="O31" s="37"/>
    </row>
    <row r="32" spans="1:17" ht="45" customHeight="1" x14ac:dyDescent="0.2">
      <c r="A32" s="14" t="s">
        <v>30</v>
      </c>
      <c r="B32" s="6">
        <f>D32+H32+J32+L32</f>
        <v>27171</v>
      </c>
      <c r="C32" s="6">
        <f t="shared" si="8"/>
        <v>26999.233</v>
      </c>
      <c r="D32" s="53"/>
      <c r="E32" s="53"/>
      <c r="F32" s="10">
        <f>H32</f>
        <v>27171</v>
      </c>
      <c r="G32" s="6">
        <f>H32</f>
        <v>27171</v>
      </c>
      <c r="H32" s="6">
        <v>27171</v>
      </c>
      <c r="I32" s="49">
        <v>26999.233</v>
      </c>
      <c r="J32" s="43"/>
      <c r="K32" s="41"/>
      <c r="L32" s="42"/>
      <c r="M32" s="17"/>
      <c r="N32" s="28" t="s">
        <v>116</v>
      </c>
      <c r="O32" s="37"/>
    </row>
    <row r="33" spans="1:17" ht="35.25" customHeight="1" x14ac:dyDescent="0.2">
      <c r="A33" s="14" t="s">
        <v>31</v>
      </c>
      <c r="B33" s="6">
        <f t="shared" si="7"/>
        <v>27237.8</v>
      </c>
      <c r="C33" s="6">
        <f t="shared" si="8"/>
        <v>26635.737000000001</v>
      </c>
      <c r="D33" s="53"/>
      <c r="E33" s="53"/>
      <c r="F33" s="10">
        <f t="shared" si="6"/>
        <v>27237.8</v>
      </c>
      <c r="G33" s="6">
        <f t="shared" ref="G33:G40" si="9">H33</f>
        <v>27237.8</v>
      </c>
      <c r="H33" s="6">
        <v>27237.8</v>
      </c>
      <c r="I33" s="49">
        <v>26635.737000000001</v>
      </c>
      <c r="J33" s="43"/>
      <c r="K33" s="41"/>
      <c r="L33" s="42"/>
      <c r="M33" s="17"/>
      <c r="N33" s="28" t="s">
        <v>117</v>
      </c>
    </row>
    <row r="34" spans="1:17" ht="40.5" customHeight="1" x14ac:dyDescent="0.2">
      <c r="A34" s="14" t="s">
        <v>32</v>
      </c>
      <c r="B34" s="6">
        <f t="shared" si="7"/>
        <v>34544.400000000001</v>
      </c>
      <c r="C34" s="6">
        <f t="shared" si="8"/>
        <v>34246.887000000002</v>
      </c>
      <c r="D34" s="53"/>
      <c r="E34" s="53"/>
      <c r="F34" s="10">
        <f t="shared" si="6"/>
        <v>34544.400000000001</v>
      </c>
      <c r="G34" s="6">
        <f t="shared" si="9"/>
        <v>34544.400000000001</v>
      </c>
      <c r="H34" s="6">
        <v>34544.400000000001</v>
      </c>
      <c r="I34" s="49">
        <v>34246.887000000002</v>
      </c>
      <c r="J34" s="43"/>
      <c r="K34" s="41"/>
      <c r="L34" s="42"/>
      <c r="M34" s="17"/>
      <c r="N34" s="28" t="s">
        <v>118</v>
      </c>
    </row>
    <row r="35" spans="1:17" ht="38.25" customHeight="1" x14ac:dyDescent="0.2">
      <c r="A35" s="14" t="s">
        <v>33</v>
      </c>
      <c r="B35" s="6">
        <f t="shared" si="7"/>
        <v>23295.4</v>
      </c>
      <c r="C35" s="6">
        <f t="shared" si="8"/>
        <v>22911.499</v>
      </c>
      <c r="D35" s="53"/>
      <c r="E35" s="53"/>
      <c r="F35" s="10">
        <f t="shared" si="6"/>
        <v>23295.4</v>
      </c>
      <c r="G35" s="6">
        <f t="shared" si="9"/>
        <v>23295.4</v>
      </c>
      <c r="H35" s="6">
        <v>23295.4</v>
      </c>
      <c r="I35" s="49">
        <v>22911.499</v>
      </c>
      <c r="J35" s="43"/>
      <c r="K35" s="41"/>
      <c r="L35" s="42"/>
      <c r="M35" s="17"/>
      <c r="N35" s="28" t="s">
        <v>145</v>
      </c>
      <c r="O35" s="37"/>
    </row>
    <row r="36" spans="1:17" ht="32.25" customHeight="1" x14ac:dyDescent="0.2">
      <c r="A36" s="14" t="s">
        <v>34</v>
      </c>
      <c r="B36" s="6">
        <f t="shared" si="7"/>
        <v>21576.9</v>
      </c>
      <c r="C36" s="6">
        <f t="shared" si="8"/>
        <v>21286.614000000001</v>
      </c>
      <c r="D36" s="53"/>
      <c r="E36" s="53"/>
      <c r="F36" s="10">
        <f t="shared" si="6"/>
        <v>21576.9</v>
      </c>
      <c r="G36" s="6">
        <f t="shared" si="9"/>
        <v>21576.9</v>
      </c>
      <c r="H36" s="6">
        <v>21576.9</v>
      </c>
      <c r="I36" s="49">
        <v>21286.614000000001</v>
      </c>
      <c r="J36" s="43"/>
      <c r="K36" s="41"/>
      <c r="L36" s="42"/>
      <c r="M36" s="17"/>
      <c r="N36" s="28" t="s">
        <v>108</v>
      </c>
      <c r="O36" s="37"/>
    </row>
    <row r="37" spans="1:17" ht="38.25" customHeight="1" x14ac:dyDescent="0.2">
      <c r="A37" s="14" t="s">
        <v>35</v>
      </c>
      <c r="B37" s="6">
        <f t="shared" si="7"/>
        <v>21836</v>
      </c>
      <c r="C37" s="6">
        <f t="shared" si="7"/>
        <v>21663.394</v>
      </c>
      <c r="D37" s="53"/>
      <c r="E37" s="53"/>
      <c r="F37" s="10">
        <f>H37</f>
        <v>21836</v>
      </c>
      <c r="G37" s="6">
        <f t="shared" si="9"/>
        <v>21836</v>
      </c>
      <c r="H37" s="6">
        <v>21836</v>
      </c>
      <c r="I37" s="49">
        <v>21663.394</v>
      </c>
      <c r="J37" s="43"/>
      <c r="K37" s="41"/>
      <c r="L37" s="42"/>
      <c r="M37" s="17"/>
      <c r="N37" s="28" t="s">
        <v>119</v>
      </c>
      <c r="O37" s="37"/>
    </row>
    <row r="38" spans="1:17" ht="25.5" x14ac:dyDescent="0.2">
      <c r="A38" s="14" t="s">
        <v>36</v>
      </c>
      <c r="B38" s="6">
        <f t="shared" si="7"/>
        <v>18272.900000000001</v>
      </c>
      <c r="C38" s="6">
        <f t="shared" si="7"/>
        <v>17984.412</v>
      </c>
      <c r="D38" s="53"/>
      <c r="E38" s="53"/>
      <c r="F38" s="10">
        <f t="shared" si="6"/>
        <v>18272.900000000001</v>
      </c>
      <c r="G38" s="6">
        <f t="shared" si="9"/>
        <v>18272.900000000001</v>
      </c>
      <c r="H38" s="6">
        <v>18272.900000000001</v>
      </c>
      <c r="I38" s="49">
        <v>17984.412</v>
      </c>
      <c r="J38" s="43"/>
      <c r="K38" s="41"/>
      <c r="L38" s="42"/>
      <c r="M38" s="17"/>
      <c r="N38" s="28" t="s">
        <v>120</v>
      </c>
      <c r="O38" s="37"/>
    </row>
    <row r="39" spans="1:17" ht="17.25" customHeight="1" x14ac:dyDescent="0.2">
      <c r="A39" s="14" t="s">
        <v>37</v>
      </c>
      <c r="B39" s="6">
        <f t="shared" si="7"/>
        <v>6744.1</v>
      </c>
      <c r="C39" s="6">
        <f t="shared" si="7"/>
        <v>6704.2870000000003</v>
      </c>
      <c r="D39" s="53"/>
      <c r="E39" s="53"/>
      <c r="F39" s="10">
        <f t="shared" si="6"/>
        <v>6744.1</v>
      </c>
      <c r="G39" s="6">
        <f t="shared" si="9"/>
        <v>6744.1</v>
      </c>
      <c r="H39" s="6">
        <v>6744.1</v>
      </c>
      <c r="I39" s="49">
        <v>6704.2870000000003</v>
      </c>
      <c r="J39" s="43"/>
      <c r="K39" s="41"/>
      <c r="L39" s="42"/>
      <c r="M39" s="17"/>
      <c r="N39" s="28" t="s">
        <v>121</v>
      </c>
    </row>
    <row r="40" spans="1:17" ht="41.25" customHeight="1" x14ac:dyDescent="0.2">
      <c r="A40" s="14" t="s">
        <v>38</v>
      </c>
      <c r="B40" s="6">
        <f t="shared" si="7"/>
        <v>14164.6</v>
      </c>
      <c r="C40" s="6">
        <f t="shared" si="8"/>
        <v>13937.796</v>
      </c>
      <c r="D40" s="53"/>
      <c r="E40" s="53"/>
      <c r="F40" s="10">
        <f t="shared" si="6"/>
        <v>14164.6</v>
      </c>
      <c r="G40" s="6">
        <f t="shared" si="9"/>
        <v>14164.6</v>
      </c>
      <c r="H40" s="6">
        <v>14164.6</v>
      </c>
      <c r="I40" s="49">
        <v>13937.796</v>
      </c>
      <c r="J40" s="43"/>
      <c r="K40" s="41"/>
      <c r="L40" s="42"/>
      <c r="M40" s="17"/>
      <c r="N40" s="28" t="s">
        <v>122</v>
      </c>
      <c r="O40" s="37"/>
    </row>
    <row r="41" spans="1:17" ht="83.25" customHeight="1" x14ac:dyDescent="0.2">
      <c r="A41" s="5" t="s">
        <v>77</v>
      </c>
      <c r="B41" s="4">
        <f>D41+H41</f>
        <v>8564.2000000000007</v>
      </c>
      <c r="C41" s="4">
        <f>E41+I41+K41+M41</f>
        <v>8564.2000000000007</v>
      </c>
      <c r="D41" s="56">
        <v>8478.5</v>
      </c>
      <c r="E41" s="56">
        <v>8478.5</v>
      </c>
      <c r="F41" s="10">
        <f>H41</f>
        <v>85.7</v>
      </c>
      <c r="G41" s="4">
        <v>85.7</v>
      </c>
      <c r="H41" s="4">
        <v>85.7</v>
      </c>
      <c r="I41" s="4">
        <v>85.7</v>
      </c>
      <c r="J41" s="15"/>
      <c r="K41" s="15"/>
      <c r="L41" s="15"/>
      <c r="M41" s="1"/>
      <c r="N41" s="27" t="s">
        <v>133</v>
      </c>
    </row>
    <row r="42" spans="1:17" ht="104.25" customHeight="1" x14ac:dyDescent="0.2">
      <c r="A42" s="5" t="s">
        <v>78</v>
      </c>
      <c r="B42" s="1"/>
      <c r="C42" s="1"/>
      <c r="D42" s="54"/>
      <c r="E42" s="54"/>
      <c r="F42" s="10">
        <f t="shared" si="6"/>
        <v>0</v>
      </c>
      <c r="G42" s="1"/>
      <c r="H42" s="1"/>
      <c r="I42" s="1"/>
      <c r="J42" s="1"/>
      <c r="K42" s="1"/>
      <c r="L42" s="1"/>
      <c r="M42" s="1"/>
      <c r="N42" s="27" t="s">
        <v>146</v>
      </c>
    </row>
    <row r="43" spans="1:17" ht="39" customHeight="1" x14ac:dyDescent="0.2">
      <c r="A43" s="5" t="s">
        <v>79</v>
      </c>
      <c r="B43" s="1"/>
      <c r="C43" s="1"/>
      <c r="D43" s="54"/>
      <c r="E43" s="54"/>
      <c r="F43" s="10">
        <f t="shared" si="6"/>
        <v>0</v>
      </c>
      <c r="G43" s="1"/>
      <c r="H43" s="1"/>
      <c r="I43" s="1"/>
      <c r="J43" s="1"/>
      <c r="K43" s="1"/>
      <c r="L43" s="1"/>
      <c r="M43" s="1"/>
      <c r="N43" s="27" t="s">
        <v>146</v>
      </c>
    </row>
    <row r="44" spans="1:17" ht="177.75" customHeight="1" x14ac:dyDescent="0.2">
      <c r="A44" s="5" t="s">
        <v>39</v>
      </c>
      <c r="B44" s="1">
        <f>D44+H44</f>
        <v>52525.3</v>
      </c>
      <c r="C44" s="1">
        <f>E44+I44+K44+M44</f>
        <v>50340.999000000003</v>
      </c>
      <c r="D44" s="54">
        <v>52000</v>
      </c>
      <c r="E44" s="21">
        <v>49837.544000000002</v>
      </c>
      <c r="F44" s="10">
        <f t="shared" si="6"/>
        <v>525.29999999999995</v>
      </c>
      <c r="G44" s="1">
        <f>H44</f>
        <v>525.29999999999995</v>
      </c>
      <c r="H44" s="1">
        <v>525.29999999999995</v>
      </c>
      <c r="I44" s="1">
        <v>503.45499999999998</v>
      </c>
      <c r="J44" s="1"/>
      <c r="K44" s="1"/>
      <c r="L44" s="1"/>
      <c r="M44" s="1"/>
      <c r="N44" s="29" t="s">
        <v>134</v>
      </c>
    </row>
    <row r="45" spans="1:17" ht="21.75" customHeight="1" x14ac:dyDescent="0.2">
      <c r="A45" s="2" t="s">
        <v>23</v>
      </c>
      <c r="B45" s="4">
        <f>B44+B41+B29+B28</f>
        <v>336987</v>
      </c>
      <c r="C45" s="4">
        <f>C44+C41+C29+C28</f>
        <v>331730.39300000004</v>
      </c>
      <c r="D45" s="4">
        <f t="shared" ref="D45:M45" si="10">D44+D41+D29+D28</f>
        <v>60478.5</v>
      </c>
      <c r="E45" s="4">
        <f t="shared" si="10"/>
        <v>58316.044000000002</v>
      </c>
      <c r="F45" s="4">
        <f t="shared" si="10"/>
        <v>276508.5</v>
      </c>
      <c r="G45" s="4">
        <f t="shared" si="10"/>
        <v>276508.5</v>
      </c>
      <c r="H45" s="4">
        <f t="shared" si="10"/>
        <v>276508.5</v>
      </c>
      <c r="I45" s="4">
        <f t="shared" si="10"/>
        <v>273414.34900000005</v>
      </c>
      <c r="J45" s="4">
        <f t="shared" si="10"/>
        <v>0</v>
      </c>
      <c r="K45" s="4">
        <f t="shared" si="10"/>
        <v>0</v>
      </c>
      <c r="L45" s="4">
        <f t="shared" si="10"/>
        <v>0</v>
      </c>
      <c r="M45" s="4">
        <f t="shared" si="10"/>
        <v>0</v>
      </c>
      <c r="N45" s="1"/>
    </row>
    <row r="46" spans="1:17" ht="29.25" customHeight="1" x14ac:dyDescent="0.2">
      <c r="A46" s="66" t="s">
        <v>40</v>
      </c>
      <c r="B46" s="66"/>
      <c r="C46" s="66"/>
      <c r="D46" s="66"/>
      <c r="E46" s="66"/>
      <c r="F46" s="66"/>
      <c r="G46" s="66"/>
      <c r="H46" s="66"/>
      <c r="I46" s="66"/>
      <c r="J46" s="66"/>
      <c r="K46" s="66"/>
      <c r="L46" s="66"/>
      <c r="M46" s="66"/>
      <c r="N46" s="66"/>
      <c r="O46" s="13"/>
      <c r="P46" s="13"/>
      <c r="Q46" s="13"/>
    </row>
    <row r="47" spans="1:17" ht="0.75" customHeight="1" x14ac:dyDescent="0.2">
      <c r="A47" s="5" t="s">
        <v>53</v>
      </c>
      <c r="B47" s="1"/>
      <c r="C47" s="1"/>
      <c r="D47" s="54"/>
      <c r="E47" s="54"/>
      <c r="F47" s="1"/>
      <c r="G47" s="1"/>
      <c r="H47" s="1"/>
      <c r="I47" s="50"/>
      <c r="J47" s="1">
        <v>0</v>
      </c>
      <c r="K47" s="1">
        <v>0</v>
      </c>
      <c r="L47" s="1">
        <v>0</v>
      </c>
      <c r="M47" s="1">
        <v>0</v>
      </c>
      <c r="N47" s="28"/>
      <c r="P47" s="13"/>
    </row>
    <row r="48" spans="1:17" ht="57.75" customHeight="1" x14ac:dyDescent="0.2">
      <c r="A48" s="5" t="s">
        <v>23</v>
      </c>
      <c r="B48" s="1">
        <f>B47</f>
        <v>0</v>
      </c>
      <c r="C48" s="1">
        <f t="shared" ref="C48:J48" si="11">C47</f>
        <v>0</v>
      </c>
      <c r="D48" s="1">
        <f t="shared" si="11"/>
        <v>0</v>
      </c>
      <c r="E48" s="1">
        <f t="shared" si="11"/>
        <v>0</v>
      </c>
      <c r="F48" s="1">
        <f t="shared" si="11"/>
        <v>0</v>
      </c>
      <c r="G48" s="1">
        <f t="shared" si="11"/>
        <v>0</v>
      </c>
      <c r="H48" s="1">
        <f t="shared" si="11"/>
        <v>0</v>
      </c>
      <c r="I48" s="1">
        <f t="shared" si="11"/>
        <v>0</v>
      </c>
      <c r="J48" s="1">
        <f t="shared" si="11"/>
        <v>0</v>
      </c>
      <c r="K48" s="1">
        <f>K47</f>
        <v>0</v>
      </c>
      <c r="L48" s="1">
        <f>L47</f>
        <v>0</v>
      </c>
      <c r="M48" s="1">
        <f>M47</f>
        <v>0</v>
      </c>
      <c r="N48" s="1"/>
    </row>
    <row r="49" spans="1:15" s="3" customFormat="1" ht="36.75" customHeight="1" x14ac:dyDescent="0.2">
      <c r="A49" s="11" t="s">
        <v>148</v>
      </c>
      <c r="B49" s="4">
        <f>B20+B26+B45+B48</f>
        <v>340049</v>
      </c>
      <c r="C49" s="4">
        <f>C20+C26+C45+C48</f>
        <v>334792.39300000004</v>
      </c>
      <c r="D49" s="4">
        <f t="shared" ref="D49:M49" si="12">D20+D26+D45+D48</f>
        <v>63509.9</v>
      </c>
      <c r="E49" s="4">
        <f t="shared" si="12"/>
        <v>61347.444000000003</v>
      </c>
      <c r="F49" s="4">
        <f t="shared" si="12"/>
        <v>276539.09999999998</v>
      </c>
      <c r="G49" s="4">
        <f>G20+G26+G45+G48</f>
        <v>276539.09999999998</v>
      </c>
      <c r="H49" s="4">
        <f t="shared" si="12"/>
        <v>276539.09999999998</v>
      </c>
      <c r="I49" s="4">
        <f t="shared" si="12"/>
        <v>273444.94900000002</v>
      </c>
      <c r="J49" s="4">
        <f t="shared" si="12"/>
        <v>0</v>
      </c>
      <c r="K49" s="4">
        <f t="shared" si="12"/>
        <v>0</v>
      </c>
      <c r="L49" s="4">
        <f t="shared" si="12"/>
        <v>0</v>
      </c>
      <c r="M49" s="4">
        <f t="shared" si="12"/>
        <v>0</v>
      </c>
      <c r="N49" s="4"/>
    </row>
    <row r="50" spans="1:15" ht="18.75" customHeight="1" x14ac:dyDescent="0.2">
      <c r="A50" s="68" t="s">
        <v>42</v>
      </c>
      <c r="B50" s="68"/>
      <c r="C50" s="68"/>
      <c r="D50" s="68"/>
      <c r="E50" s="68"/>
      <c r="F50" s="68"/>
      <c r="G50" s="68"/>
      <c r="H50" s="68"/>
      <c r="I50" s="68"/>
      <c r="J50" s="68"/>
      <c r="K50" s="68"/>
      <c r="L50" s="68"/>
      <c r="M50" s="68"/>
      <c r="N50" s="68"/>
    </row>
    <row r="51" spans="1:15" ht="18.75" customHeight="1" x14ac:dyDescent="0.2">
      <c r="A51" s="74" t="s">
        <v>80</v>
      </c>
      <c r="B51" s="74"/>
      <c r="C51" s="74"/>
      <c r="D51" s="74"/>
      <c r="E51" s="74"/>
      <c r="F51" s="74"/>
      <c r="G51" s="74"/>
      <c r="H51" s="74"/>
      <c r="I51" s="74"/>
      <c r="J51" s="74"/>
      <c r="K51" s="74"/>
      <c r="L51" s="74"/>
      <c r="M51" s="74"/>
      <c r="N51" s="74"/>
    </row>
    <row r="52" spans="1:15" ht="90.75" customHeight="1" x14ac:dyDescent="0.2">
      <c r="A52" s="5" t="s">
        <v>80</v>
      </c>
      <c r="B52" s="4">
        <f>D52+H52</f>
        <v>178324.818</v>
      </c>
      <c r="C52" s="4">
        <f>E52+I52</f>
        <v>176389.15700000001</v>
      </c>
      <c r="D52" s="4"/>
      <c r="E52" s="4"/>
      <c r="F52" s="4">
        <f>H52</f>
        <v>178324.818</v>
      </c>
      <c r="G52" s="4">
        <f>G53+G54+G55+G56+G57+G58+G59+G60+G61+G62+++G63</f>
        <v>178324.818</v>
      </c>
      <c r="H52" s="4">
        <f>H53+H54+H55+H56+H57+H58+H59+H60+H61+H62+++H63</f>
        <v>178324.818</v>
      </c>
      <c r="I52" s="4">
        <f>I53+I54+I55+I56+I57+I58+I59+I60+I61+I62+I63</f>
        <v>176389.15700000001</v>
      </c>
      <c r="J52" s="1"/>
      <c r="K52" s="1"/>
      <c r="L52" s="1"/>
      <c r="M52" s="1"/>
      <c r="N52" s="28" t="s">
        <v>135</v>
      </c>
    </row>
    <row r="53" spans="1:15" ht="33.75" customHeight="1" x14ac:dyDescent="0.2">
      <c r="A53" s="14" t="s">
        <v>57</v>
      </c>
      <c r="B53" s="6">
        <f t="shared" ref="B53:C63" si="13">D53+H53+J53+L53</f>
        <v>19618.163</v>
      </c>
      <c r="C53" s="6">
        <f t="shared" si="13"/>
        <v>19436.192999999999</v>
      </c>
      <c r="D53" s="53"/>
      <c r="E53" s="53"/>
      <c r="F53" s="1">
        <f t="shared" ref="F53:F66" si="14">H53</f>
        <v>19618.163</v>
      </c>
      <c r="G53" s="6">
        <f>H53</f>
        <v>19618.163</v>
      </c>
      <c r="H53" s="6">
        <v>19618.163</v>
      </c>
      <c r="I53" s="44">
        <v>19436.192999999999</v>
      </c>
      <c r="J53" s="45"/>
      <c r="K53" s="44"/>
      <c r="L53" s="44"/>
      <c r="M53" s="44"/>
      <c r="N53" s="46" t="s">
        <v>147</v>
      </c>
      <c r="O53" s="37"/>
    </row>
    <row r="54" spans="1:15" ht="33.75" customHeight="1" x14ac:dyDescent="0.2">
      <c r="A54" s="14" t="s">
        <v>58</v>
      </c>
      <c r="B54" s="6">
        <f t="shared" si="13"/>
        <v>30986.704000000002</v>
      </c>
      <c r="C54" s="6">
        <f t="shared" si="13"/>
        <v>30747.210999999999</v>
      </c>
      <c r="D54" s="53"/>
      <c r="E54" s="53"/>
      <c r="F54" s="1">
        <f t="shared" si="14"/>
        <v>30986.704000000002</v>
      </c>
      <c r="G54" s="6">
        <f t="shared" ref="G54:G63" si="15">H54</f>
        <v>30986.704000000002</v>
      </c>
      <c r="H54" s="6">
        <v>30986.704000000002</v>
      </c>
      <c r="I54" s="6">
        <v>30747.210999999999</v>
      </c>
      <c r="J54" s="36"/>
      <c r="K54" s="6"/>
      <c r="L54" s="6"/>
      <c r="M54" s="6"/>
      <c r="N54" s="28" t="s">
        <v>109</v>
      </c>
      <c r="O54" s="37"/>
    </row>
    <row r="55" spans="1:15" ht="33.75" customHeight="1" x14ac:dyDescent="0.2">
      <c r="A55" s="14" t="s">
        <v>59</v>
      </c>
      <c r="B55" s="6">
        <f t="shared" si="13"/>
        <v>10955.448</v>
      </c>
      <c r="C55" s="6">
        <f t="shared" si="13"/>
        <v>10738.048000000001</v>
      </c>
      <c r="D55" s="53"/>
      <c r="E55" s="53"/>
      <c r="F55" s="1">
        <f t="shared" si="14"/>
        <v>10955.448</v>
      </c>
      <c r="G55" s="6">
        <f t="shared" si="15"/>
        <v>10955.448</v>
      </c>
      <c r="H55" s="6">
        <v>10955.448</v>
      </c>
      <c r="I55" s="6">
        <v>10738.048000000001</v>
      </c>
      <c r="J55" s="36"/>
      <c r="K55" s="6"/>
      <c r="L55" s="6"/>
      <c r="M55" s="6"/>
      <c r="N55" s="28" t="s">
        <v>110</v>
      </c>
    </row>
    <row r="56" spans="1:15" ht="33.75" customHeight="1" x14ac:dyDescent="0.2">
      <c r="A56" s="14" t="s">
        <v>60</v>
      </c>
      <c r="B56" s="6">
        <f t="shared" si="13"/>
        <v>20193.631000000001</v>
      </c>
      <c r="C56" s="6">
        <f t="shared" si="13"/>
        <v>20120.731</v>
      </c>
      <c r="D56" s="53"/>
      <c r="E56" s="53"/>
      <c r="F56" s="1">
        <f t="shared" si="14"/>
        <v>20193.631000000001</v>
      </c>
      <c r="G56" s="6">
        <f t="shared" si="15"/>
        <v>20193.631000000001</v>
      </c>
      <c r="H56" s="6">
        <v>20193.631000000001</v>
      </c>
      <c r="I56" s="6">
        <v>20120.731</v>
      </c>
      <c r="J56" s="36"/>
      <c r="K56" s="6"/>
      <c r="L56" s="6"/>
      <c r="M56" s="6"/>
      <c r="N56" s="28" t="s">
        <v>111</v>
      </c>
    </row>
    <row r="57" spans="1:15" ht="30" customHeight="1" x14ac:dyDescent="0.2">
      <c r="A57" s="14" t="s">
        <v>61</v>
      </c>
      <c r="B57" s="6">
        <f t="shared" si="13"/>
        <v>11400.523999999999</v>
      </c>
      <c r="C57" s="6">
        <f t="shared" si="13"/>
        <v>11171.924000000001</v>
      </c>
      <c r="D57" s="53"/>
      <c r="E57" s="53"/>
      <c r="F57" s="1">
        <f t="shared" si="14"/>
        <v>11400.523999999999</v>
      </c>
      <c r="G57" s="6">
        <f t="shared" si="15"/>
        <v>11400.523999999999</v>
      </c>
      <c r="H57" s="6">
        <v>11400.523999999999</v>
      </c>
      <c r="I57" s="6">
        <v>11171.924000000001</v>
      </c>
      <c r="J57" s="36"/>
      <c r="K57" s="6"/>
      <c r="L57" s="6"/>
      <c r="M57" s="6"/>
      <c r="N57" s="28" t="s">
        <v>112</v>
      </c>
    </row>
    <row r="58" spans="1:15" ht="30" customHeight="1" x14ac:dyDescent="0.2">
      <c r="A58" s="14" t="s">
        <v>62</v>
      </c>
      <c r="B58" s="6">
        <f t="shared" si="13"/>
        <v>16382.509</v>
      </c>
      <c r="C58" s="6">
        <f t="shared" si="13"/>
        <v>16207.273999999999</v>
      </c>
      <c r="D58" s="53"/>
      <c r="E58" s="53"/>
      <c r="F58" s="1">
        <f t="shared" si="14"/>
        <v>16382.509</v>
      </c>
      <c r="G58" s="6">
        <f t="shared" si="15"/>
        <v>16382.509</v>
      </c>
      <c r="H58" s="6">
        <v>16382.509</v>
      </c>
      <c r="I58" s="6">
        <v>16207.273999999999</v>
      </c>
      <c r="J58" s="36"/>
      <c r="K58" s="6"/>
      <c r="L58" s="6"/>
      <c r="M58" s="6"/>
      <c r="N58" s="28" t="s">
        <v>123</v>
      </c>
    </row>
    <row r="59" spans="1:15" ht="30" customHeight="1" x14ac:dyDescent="0.2">
      <c r="A59" s="14" t="s">
        <v>63</v>
      </c>
      <c r="B59" s="6">
        <f t="shared" si="13"/>
        <v>14409.527</v>
      </c>
      <c r="C59" s="6">
        <f t="shared" si="13"/>
        <v>13976.272000000001</v>
      </c>
      <c r="D59" s="53"/>
      <c r="E59" s="53"/>
      <c r="F59" s="1">
        <f t="shared" si="14"/>
        <v>14409.527</v>
      </c>
      <c r="G59" s="6">
        <f t="shared" si="15"/>
        <v>14409.527</v>
      </c>
      <c r="H59" s="6">
        <v>14409.527</v>
      </c>
      <c r="I59" s="6">
        <v>13976.272000000001</v>
      </c>
      <c r="J59" s="36"/>
      <c r="K59" s="6"/>
      <c r="L59" s="6"/>
      <c r="M59" s="6"/>
      <c r="N59" s="28" t="s">
        <v>124</v>
      </c>
    </row>
    <row r="60" spans="1:15" ht="30" customHeight="1" x14ac:dyDescent="0.2">
      <c r="A60" s="14" t="s">
        <v>64</v>
      </c>
      <c r="B60" s="6">
        <f t="shared" si="13"/>
        <v>11385.207</v>
      </c>
      <c r="C60" s="6">
        <f t="shared" si="13"/>
        <v>11316.88</v>
      </c>
      <c r="D60" s="53"/>
      <c r="E60" s="53"/>
      <c r="F60" s="1">
        <f t="shared" si="14"/>
        <v>11385.207</v>
      </c>
      <c r="G60" s="6">
        <f t="shared" si="15"/>
        <v>11385.207</v>
      </c>
      <c r="H60" s="6">
        <v>11385.207</v>
      </c>
      <c r="I60" s="6">
        <v>11316.88</v>
      </c>
      <c r="J60" s="36"/>
      <c r="K60" s="6"/>
      <c r="L60" s="6"/>
      <c r="M60" s="6"/>
      <c r="N60" s="28" t="s">
        <v>125</v>
      </c>
    </row>
    <row r="61" spans="1:15" ht="37.5" customHeight="1" x14ac:dyDescent="0.2">
      <c r="A61" s="14" t="s">
        <v>65</v>
      </c>
      <c r="B61" s="6">
        <f t="shared" si="13"/>
        <v>16770.381000000001</v>
      </c>
      <c r="C61" s="6">
        <f t="shared" si="13"/>
        <v>16630.726999999999</v>
      </c>
      <c r="D61" s="53"/>
      <c r="E61" s="53"/>
      <c r="F61" s="1">
        <f t="shared" si="14"/>
        <v>16770.381000000001</v>
      </c>
      <c r="G61" s="6">
        <f t="shared" si="15"/>
        <v>16770.381000000001</v>
      </c>
      <c r="H61" s="6">
        <v>16770.381000000001</v>
      </c>
      <c r="I61" s="6">
        <v>16630.726999999999</v>
      </c>
      <c r="J61" s="36"/>
      <c r="K61" s="6"/>
      <c r="L61" s="6"/>
      <c r="M61" s="6"/>
      <c r="N61" s="28" t="s">
        <v>126</v>
      </c>
    </row>
    <row r="62" spans="1:15" ht="37.5" customHeight="1" x14ac:dyDescent="0.2">
      <c r="A62" s="14" t="s">
        <v>66</v>
      </c>
      <c r="B62" s="6">
        <f t="shared" si="13"/>
        <v>13754.324000000001</v>
      </c>
      <c r="C62" s="6">
        <f t="shared" si="13"/>
        <v>13718.192999999999</v>
      </c>
      <c r="D62" s="53"/>
      <c r="E62" s="53"/>
      <c r="F62" s="1">
        <f t="shared" si="14"/>
        <v>13754.324000000001</v>
      </c>
      <c r="G62" s="6">
        <f t="shared" si="15"/>
        <v>13754.324000000001</v>
      </c>
      <c r="H62" s="6">
        <v>13754.324000000001</v>
      </c>
      <c r="I62" s="6">
        <v>13718.192999999999</v>
      </c>
      <c r="J62" s="36"/>
      <c r="K62" s="6"/>
      <c r="L62" s="6"/>
      <c r="M62" s="6"/>
      <c r="N62" s="28" t="s">
        <v>127</v>
      </c>
    </row>
    <row r="63" spans="1:15" ht="37.5" customHeight="1" x14ac:dyDescent="0.2">
      <c r="A63" s="14" t="s">
        <v>67</v>
      </c>
      <c r="B63" s="6">
        <f t="shared" si="13"/>
        <v>12468.4</v>
      </c>
      <c r="C63" s="6">
        <f t="shared" si="13"/>
        <v>12325.704</v>
      </c>
      <c r="D63" s="53"/>
      <c r="E63" s="53"/>
      <c r="F63" s="1">
        <f t="shared" si="14"/>
        <v>12468.4</v>
      </c>
      <c r="G63" s="6">
        <f t="shared" si="15"/>
        <v>12468.4</v>
      </c>
      <c r="H63" s="6">
        <v>12468.4</v>
      </c>
      <c r="I63" s="6">
        <v>12325.704</v>
      </c>
      <c r="J63" s="6"/>
      <c r="K63" s="6"/>
      <c r="L63" s="6"/>
      <c r="M63" s="6"/>
      <c r="N63" s="28" t="s">
        <v>113</v>
      </c>
    </row>
    <row r="64" spans="1:15" ht="32.25" customHeight="1" x14ac:dyDescent="0.2">
      <c r="A64" s="23" t="s">
        <v>81</v>
      </c>
      <c r="B64" s="1"/>
      <c r="C64" s="1"/>
      <c r="D64" s="1"/>
      <c r="E64" s="1"/>
      <c r="F64" s="1">
        <f t="shared" si="14"/>
        <v>0</v>
      </c>
      <c r="G64" s="1"/>
      <c r="H64" s="1"/>
      <c r="I64" s="1"/>
      <c r="J64" s="1"/>
      <c r="K64" s="1"/>
      <c r="L64" s="1"/>
      <c r="M64" s="1"/>
      <c r="N64" s="28"/>
    </row>
    <row r="65" spans="1:15" ht="18.75" customHeight="1" x14ac:dyDescent="0.2">
      <c r="A65" s="2" t="s">
        <v>23</v>
      </c>
      <c r="B65" s="18">
        <f>B52+B64</f>
        <v>178324.818</v>
      </c>
      <c r="C65" s="18">
        <f t="shared" ref="C65:M65" si="16">C52+C64</f>
        <v>176389.15700000001</v>
      </c>
      <c r="D65" s="18">
        <f t="shared" si="16"/>
        <v>0</v>
      </c>
      <c r="E65" s="18">
        <f t="shared" si="16"/>
        <v>0</v>
      </c>
      <c r="F65" s="4">
        <f t="shared" si="14"/>
        <v>178324.818</v>
      </c>
      <c r="G65" s="18">
        <f t="shared" si="16"/>
        <v>178324.818</v>
      </c>
      <c r="H65" s="18">
        <f t="shared" si="16"/>
        <v>178324.818</v>
      </c>
      <c r="I65" s="18">
        <f t="shared" si="16"/>
        <v>176389.15700000001</v>
      </c>
      <c r="J65" s="18">
        <f t="shared" si="16"/>
        <v>0</v>
      </c>
      <c r="K65" s="18">
        <f t="shared" si="16"/>
        <v>0</v>
      </c>
      <c r="L65" s="18">
        <f t="shared" si="16"/>
        <v>0</v>
      </c>
      <c r="M65" s="18">
        <f t="shared" si="16"/>
        <v>0</v>
      </c>
      <c r="N65" s="19"/>
    </row>
    <row r="66" spans="1:15" ht="18.75" customHeight="1" x14ac:dyDescent="0.2">
      <c r="A66" s="2" t="s">
        <v>41</v>
      </c>
      <c r="B66" s="18">
        <f>B65</f>
        <v>178324.818</v>
      </c>
      <c r="C66" s="18">
        <f t="shared" ref="C66:M66" si="17">C65</f>
        <v>176389.15700000001</v>
      </c>
      <c r="D66" s="18">
        <f t="shared" si="17"/>
        <v>0</v>
      </c>
      <c r="E66" s="18">
        <f t="shared" si="17"/>
        <v>0</v>
      </c>
      <c r="F66" s="4">
        <f t="shared" si="14"/>
        <v>178324.818</v>
      </c>
      <c r="G66" s="18">
        <f t="shared" si="17"/>
        <v>178324.818</v>
      </c>
      <c r="H66" s="18">
        <f t="shared" si="17"/>
        <v>178324.818</v>
      </c>
      <c r="I66" s="18">
        <f t="shared" si="17"/>
        <v>176389.15700000001</v>
      </c>
      <c r="J66" s="18">
        <f t="shared" si="17"/>
        <v>0</v>
      </c>
      <c r="K66" s="18">
        <f t="shared" si="17"/>
        <v>0</v>
      </c>
      <c r="L66" s="18">
        <f t="shared" si="17"/>
        <v>0</v>
      </c>
      <c r="M66" s="18">
        <f t="shared" si="17"/>
        <v>0</v>
      </c>
      <c r="N66" s="19"/>
    </row>
    <row r="67" spans="1:15" ht="18" customHeight="1" x14ac:dyDescent="0.2">
      <c r="A67" s="68" t="s">
        <v>43</v>
      </c>
      <c r="B67" s="68"/>
      <c r="C67" s="68"/>
      <c r="D67" s="68"/>
      <c r="E67" s="68"/>
      <c r="F67" s="68"/>
      <c r="G67" s="68"/>
      <c r="H67" s="68"/>
      <c r="I67" s="68"/>
      <c r="J67" s="68"/>
      <c r="K67" s="68"/>
      <c r="L67" s="68"/>
      <c r="M67" s="68"/>
      <c r="N67" s="68"/>
    </row>
    <row r="68" spans="1:15" ht="17.25" customHeight="1" x14ac:dyDescent="0.2">
      <c r="A68" s="74" t="s">
        <v>44</v>
      </c>
      <c r="B68" s="74"/>
      <c r="C68" s="74"/>
      <c r="D68" s="74"/>
      <c r="E68" s="74"/>
      <c r="F68" s="74"/>
      <c r="G68" s="74"/>
      <c r="H68" s="74"/>
      <c r="I68" s="74"/>
      <c r="J68" s="74"/>
      <c r="K68" s="74"/>
      <c r="L68" s="74"/>
      <c r="M68" s="74"/>
      <c r="N68" s="74"/>
    </row>
    <row r="69" spans="1:15" ht="96.75" customHeight="1" x14ac:dyDescent="0.2">
      <c r="A69" s="5" t="s">
        <v>82</v>
      </c>
      <c r="B69" s="1">
        <f>B70</f>
        <v>21419.1</v>
      </c>
      <c r="C69" s="1">
        <f>C70</f>
        <v>21175.333999999999</v>
      </c>
      <c r="D69" s="1"/>
      <c r="E69" s="1"/>
      <c r="F69" s="1">
        <f>G69</f>
        <v>21419.1</v>
      </c>
      <c r="G69" s="1">
        <f>G70</f>
        <v>21419.1</v>
      </c>
      <c r="H69" s="1">
        <f>H70</f>
        <v>21419.1</v>
      </c>
      <c r="I69" s="1">
        <f>I70</f>
        <v>21175.333999999999</v>
      </c>
      <c r="J69" s="1"/>
      <c r="K69" s="1"/>
      <c r="L69" s="1"/>
      <c r="M69" s="1"/>
      <c r="N69" s="28" t="s">
        <v>146</v>
      </c>
    </row>
    <row r="70" spans="1:15" ht="30.75" customHeight="1" x14ac:dyDescent="0.2">
      <c r="A70" s="14" t="s">
        <v>45</v>
      </c>
      <c r="B70" s="1">
        <f>D70+H70+J70+L70</f>
        <v>21419.1</v>
      </c>
      <c r="C70" s="1">
        <f>E70+I70+K70+M70</f>
        <v>21175.333999999999</v>
      </c>
      <c r="D70" s="53"/>
      <c r="E70" s="53"/>
      <c r="F70" s="1">
        <f>G70</f>
        <v>21419.1</v>
      </c>
      <c r="G70" s="6">
        <v>21419.1</v>
      </c>
      <c r="H70" s="6">
        <v>21419.1</v>
      </c>
      <c r="I70" s="20">
        <v>21175.333999999999</v>
      </c>
      <c r="J70" s="20"/>
      <c r="K70" s="20"/>
      <c r="L70" s="20"/>
      <c r="M70" s="20"/>
      <c r="N70" s="28" t="s">
        <v>114</v>
      </c>
    </row>
    <row r="71" spans="1:15" ht="44.25" customHeight="1" x14ac:dyDescent="0.2">
      <c r="A71" s="5" t="s">
        <v>46</v>
      </c>
      <c r="B71" s="1">
        <f>D71+H71+J71+L71</f>
        <v>600.79999999999995</v>
      </c>
      <c r="C71" s="1">
        <f>E71+I71+K71+M71</f>
        <v>600.79999999999995</v>
      </c>
      <c r="D71" s="54"/>
      <c r="E71" s="54"/>
      <c r="F71" s="1">
        <f>H71</f>
        <v>600.79999999999995</v>
      </c>
      <c r="G71" s="1">
        <f>H71</f>
        <v>600.79999999999995</v>
      </c>
      <c r="H71" s="1">
        <v>600.79999999999995</v>
      </c>
      <c r="I71" s="19">
        <v>600.79999999999995</v>
      </c>
      <c r="J71" s="19"/>
      <c r="K71" s="19"/>
      <c r="L71" s="19"/>
      <c r="M71" s="19"/>
      <c r="N71" s="28" t="s">
        <v>107</v>
      </c>
    </row>
    <row r="72" spans="1:15" ht="17.25" customHeight="1" x14ac:dyDescent="0.2">
      <c r="A72" s="2" t="s">
        <v>23</v>
      </c>
      <c r="B72" s="18">
        <f>B69+B71</f>
        <v>22019.899999999998</v>
      </c>
      <c r="C72" s="18">
        <f t="shared" ref="C72:M72" si="18">C69+C71</f>
        <v>21776.133999999998</v>
      </c>
      <c r="D72" s="18">
        <f t="shared" si="18"/>
        <v>0</v>
      </c>
      <c r="E72" s="18">
        <f t="shared" si="18"/>
        <v>0</v>
      </c>
      <c r="F72" s="4">
        <f>H72</f>
        <v>22019.899999999998</v>
      </c>
      <c r="G72" s="18">
        <f t="shared" si="18"/>
        <v>22019.899999999998</v>
      </c>
      <c r="H72" s="18">
        <f t="shared" si="18"/>
        <v>22019.899999999998</v>
      </c>
      <c r="I72" s="18">
        <f>I69+I71</f>
        <v>21776.133999999998</v>
      </c>
      <c r="J72" s="18">
        <f t="shared" si="18"/>
        <v>0</v>
      </c>
      <c r="K72" s="18">
        <f t="shared" si="18"/>
        <v>0</v>
      </c>
      <c r="L72" s="18">
        <f t="shared" si="18"/>
        <v>0</v>
      </c>
      <c r="M72" s="18">
        <f t="shared" si="18"/>
        <v>0</v>
      </c>
      <c r="N72" s="19"/>
    </row>
    <row r="73" spans="1:15" ht="15.75" customHeight="1" x14ac:dyDescent="0.2">
      <c r="A73" s="2" t="s">
        <v>41</v>
      </c>
      <c r="B73" s="18">
        <f>B72</f>
        <v>22019.899999999998</v>
      </c>
      <c r="C73" s="18">
        <f t="shared" ref="C73:M73" si="19">C72</f>
        <v>21776.133999999998</v>
      </c>
      <c r="D73" s="18">
        <f t="shared" si="19"/>
        <v>0</v>
      </c>
      <c r="E73" s="18">
        <f t="shared" si="19"/>
        <v>0</v>
      </c>
      <c r="F73" s="4">
        <f t="shared" ref="F73" si="20">H73</f>
        <v>22019.899999999998</v>
      </c>
      <c r="G73" s="18">
        <f t="shared" si="19"/>
        <v>22019.899999999998</v>
      </c>
      <c r="H73" s="18">
        <f t="shared" si="19"/>
        <v>22019.899999999998</v>
      </c>
      <c r="I73" s="18">
        <f t="shared" si="19"/>
        <v>21776.133999999998</v>
      </c>
      <c r="J73" s="18">
        <f t="shared" si="19"/>
        <v>0</v>
      </c>
      <c r="K73" s="18">
        <f t="shared" si="19"/>
        <v>0</v>
      </c>
      <c r="L73" s="18">
        <f t="shared" si="19"/>
        <v>0</v>
      </c>
      <c r="M73" s="18">
        <f t="shared" si="19"/>
        <v>0</v>
      </c>
      <c r="N73" s="19"/>
    </row>
    <row r="74" spans="1:15" ht="17.25" customHeight="1" x14ac:dyDescent="0.2">
      <c r="A74" s="68" t="s">
        <v>47</v>
      </c>
      <c r="B74" s="68"/>
      <c r="C74" s="68"/>
      <c r="D74" s="68"/>
      <c r="E74" s="68"/>
      <c r="F74" s="68"/>
      <c r="G74" s="68"/>
      <c r="H74" s="68"/>
      <c r="I74" s="68"/>
      <c r="J74" s="68"/>
      <c r="K74" s="68"/>
      <c r="L74" s="68"/>
      <c r="M74" s="68"/>
      <c r="N74" s="68"/>
    </row>
    <row r="75" spans="1:15" ht="17.25" customHeight="1" x14ac:dyDescent="0.2">
      <c r="A75" s="66" t="s">
        <v>83</v>
      </c>
      <c r="B75" s="73"/>
      <c r="C75" s="73"/>
      <c r="D75" s="73"/>
      <c r="E75" s="73"/>
      <c r="F75" s="73"/>
      <c r="G75" s="73"/>
      <c r="H75" s="73"/>
      <c r="I75" s="73"/>
      <c r="J75" s="73"/>
      <c r="K75" s="73"/>
      <c r="L75" s="73"/>
      <c r="M75" s="73"/>
      <c r="N75" s="73"/>
    </row>
    <row r="76" spans="1:15" ht="89.25" customHeight="1" x14ac:dyDescent="0.2">
      <c r="A76" s="7" t="s">
        <v>84</v>
      </c>
      <c r="B76" s="1">
        <f>D76+H76+J76+L76</f>
        <v>71882.799999999988</v>
      </c>
      <c r="C76" s="1">
        <f>E76+I76+K76+M76</f>
        <v>71882.820999999996</v>
      </c>
      <c r="D76" s="54"/>
      <c r="E76" s="54"/>
      <c r="F76" s="1">
        <f>G76</f>
        <v>45403.199999999997</v>
      </c>
      <c r="G76" s="1">
        <f>H76</f>
        <v>45403.199999999997</v>
      </c>
      <c r="H76" s="1">
        <v>45403.199999999997</v>
      </c>
      <c r="I76" s="1">
        <v>45403.220999999998</v>
      </c>
      <c r="J76" s="1"/>
      <c r="K76" s="1"/>
      <c r="L76" s="1">
        <v>26479.599999999999</v>
      </c>
      <c r="M76" s="1">
        <v>26479.599999999999</v>
      </c>
      <c r="N76" s="28" t="s">
        <v>136</v>
      </c>
    </row>
    <row r="77" spans="1:15" ht="26.25" customHeight="1" x14ac:dyDescent="0.2">
      <c r="A77" s="2" t="s">
        <v>41</v>
      </c>
      <c r="B77" s="4">
        <f>B76</f>
        <v>71882.799999999988</v>
      </c>
      <c r="C77" s="4">
        <f t="shared" ref="C77:M77" si="21">C76</f>
        <v>71882.820999999996</v>
      </c>
      <c r="D77" s="4">
        <f t="shared" si="21"/>
        <v>0</v>
      </c>
      <c r="E77" s="4">
        <f t="shared" si="21"/>
        <v>0</v>
      </c>
      <c r="F77" s="4">
        <f t="shared" si="21"/>
        <v>45403.199999999997</v>
      </c>
      <c r="G77" s="4">
        <f t="shared" si="21"/>
        <v>45403.199999999997</v>
      </c>
      <c r="H77" s="4">
        <f t="shared" si="21"/>
        <v>45403.199999999997</v>
      </c>
      <c r="I77" s="4">
        <f t="shared" si="21"/>
        <v>45403.220999999998</v>
      </c>
      <c r="J77" s="4">
        <f t="shared" si="21"/>
        <v>0</v>
      </c>
      <c r="K77" s="4">
        <f t="shared" si="21"/>
        <v>0</v>
      </c>
      <c r="L77" s="4">
        <f t="shared" si="21"/>
        <v>26479.599999999999</v>
      </c>
      <c r="M77" s="4">
        <f t="shared" si="21"/>
        <v>26479.599999999999</v>
      </c>
      <c r="N77" s="1"/>
    </row>
    <row r="78" spans="1:15" ht="18" customHeight="1" x14ac:dyDescent="0.2">
      <c r="A78" s="68" t="s">
        <v>48</v>
      </c>
      <c r="B78" s="68"/>
      <c r="C78" s="68"/>
      <c r="D78" s="68"/>
      <c r="E78" s="68"/>
      <c r="F78" s="68"/>
      <c r="G78" s="68"/>
      <c r="H78" s="68"/>
      <c r="I78" s="68"/>
      <c r="J78" s="68"/>
      <c r="K78" s="68"/>
      <c r="L78" s="68"/>
      <c r="M78" s="68"/>
      <c r="N78" s="68"/>
    </row>
    <row r="79" spans="1:15" ht="16.5" customHeight="1" x14ac:dyDescent="0.2">
      <c r="A79" s="66" t="s">
        <v>49</v>
      </c>
      <c r="B79" s="66"/>
      <c r="C79" s="66"/>
      <c r="D79" s="66"/>
      <c r="E79" s="66"/>
      <c r="F79" s="66"/>
      <c r="G79" s="66"/>
      <c r="H79" s="66"/>
      <c r="I79" s="66"/>
      <c r="J79" s="66"/>
      <c r="K79" s="66"/>
      <c r="L79" s="66"/>
      <c r="M79" s="66"/>
      <c r="N79" s="66"/>
      <c r="O79" s="37"/>
    </row>
    <row r="80" spans="1:15" ht="25.5" x14ac:dyDescent="0.2">
      <c r="A80" s="5" t="s">
        <v>54</v>
      </c>
      <c r="B80" s="1">
        <f>B81</f>
        <v>65496.296000000002</v>
      </c>
      <c r="C80" s="1">
        <f t="shared" ref="C80:G80" si="22">C81</f>
        <v>64032.438999999998</v>
      </c>
      <c r="D80" s="1"/>
      <c r="E80" s="1"/>
      <c r="F80" s="1">
        <f>H80</f>
        <v>65496.296000000002</v>
      </c>
      <c r="G80" s="1">
        <f t="shared" si="22"/>
        <v>65496.296000000002</v>
      </c>
      <c r="H80" s="1">
        <f>H81</f>
        <v>65496.296000000002</v>
      </c>
      <c r="I80" s="1">
        <f>I81</f>
        <v>64032.438999999998</v>
      </c>
      <c r="J80" s="1"/>
      <c r="K80" s="1"/>
      <c r="L80" s="1"/>
      <c r="M80" s="1"/>
      <c r="N80" s="22"/>
    </row>
    <row r="81" spans="1:16" ht="78" customHeight="1" x14ac:dyDescent="0.2">
      <c r="A81" s="7" t="s">
        <v>85</v>
      </c>
      <c r="B81" s="6">
        <f>D81+H81</f>
        <v>65496.296000000002</v>
      </c>
      <c r="C81" s="6">
        <f>E81+I81+K81+M81</f>
        <v>64032.438999999998</v>
      </c>
      <c r="D81" s="53"/>
      <c r="E81" s="53"/>
      <c r="F81" s="1">
        <f t="shared" ref="F81:F83" si="23">H81</f>
        <v>65496.296000000002</v>
      </c>
      <c r="G81" s="6">
        <f>H81</f>
        <v>65496.296000000002</v>
      </c>
      <c r="H81" s="6">
        <v>65496.296000000002</v>
      </c>
      <c r="I81" s="6">
        <v>64032.438999999998</v>
      </c>
      <c r="J81" s="6"/>
      <c r="K81" s="6"/>
      <c r="L81" s="6"/>
      <c r="M81" s="6"/>
      <c r="N81" s="22" t="s">
        <v>137</v>
      </c>
    </row>
    <row r="82" spans="1:16" ht="47.25" customHeight="1" x14ac:dyDescent="0.2">
      <c r="A82" s="5" t="s">
        <v>55</v>
      </c>
      <c r="B82" s="6">
        <f>D82+H82</f>
        <v>504</v>
      </c>
      <c r="C82" s="1">
        <f>E82+I82+K82+M82</f>
        <v>504</v>
      </c>
      <c r="D82" s="54"/>
      <c r="E82" s="54"/>
      <c r="F82" s="1">
        <f t="shared" si="23"/>
        <v>504</v>
      </c>
      <c r="G82" s="1">
        <v>504</v>
      </c>
      <c r="H82" s="1">
        <v>504</v>
      </c>
      <c r="I82" s="1">
        <v>504</v>
      </c>
      <c r="J82" s="1"/>
      <c r="K82" s="1"/>
      <c r="L82" s="1"/>
      <c r="M82" s="1"/>
      <c r="N82" s="30" t="s">
        <v>138</v>
      </c>
    </row>
    <row r="83" spans="1:16" ht="116.25" customHeight="1" x14ac:dyDescent="0.2">
      <c r="A83" s="5" t="s">
        <v>50</v>
      </c>
      <c r="B83" s="6">
        <f>D83+H83</f>
        <v>8752.9</v>
      </c>
      <c r="C83" s="1">
        <f>E83+I83+K83+M83</f>
        <v>8752.9</v>
      </c>
      <c r="D83" s="21">
        <v>8665.4</v>
      </c>
      <c r="E83" s="54">
        <v>8665.4</v>
      </c>
      <c r="F83" s="1">
        <f t="shared" si="23"/>
        <v>87.5</v>
      </c>
      <c r="G83" s="1">
        <v>87.5</v>
      </c>
      <c r="H83" s="1">
        <v>87.5</v>
      </c>
      <c r="I83" s="1">
        <v>87.5</v>
      </c>
      <c r="J83" s="1"/>
      <c r="K83" s="1"/>
      <c r="L83" s="1"/>
      <c r="M83" s="1"/>
      <c r="N83" s="22" t="s">
        <v>141</v>
      </c>
    </row>
    <row r="84" spans="1:16" ht="18" customHeight="1" x14ac:dyDescent="0.2">
      <c r="A84" s="2" t="s">
        <v>23</v>
      </c>
      <c r="B84" s="4">
        <f>B80+B82+B83</f>
        <v>74753.195999999996</v>
      </c>
      <c r="C84" s="4">
        <f t="shared" ref="C84:M84" si="24">C80+C82+C83</f>
        <v>73289.338999999993</v>
      </c>
      <c r="D84" s="4">
        <f t="shared" si="24"/>
        <v>8665.4</v>
      </c>
      <c r="E84" s="4">
        <f t="shared" si="24"/>
        <v>8665.4</v>
      </c>
      <c r="F84" s="4">
        <f t="shared" si="24"/>
        <v>66087.796000000002</v>
      </c>
      <c r="G84" s="4">
        <f t="shared" si="24"/>
        <v>66087.796000000002</v>
      </c>
      <c r="H84" s="4">
        <f t="shared" si="24"/>
        <v>66087.796000000002</v>
      </c>
      <c r="I84" s="4">
        <f>I80+I82+I83</f>
        <v>64623.938999999998</v>
      </c>
      <c r="J84" s="4">
        <f t="shared" si="24"/>
        <v>0</v>
      </c>
      <c r="K84" s="4">
        <f t="shared" si="24"/>
        <v>0</v>
      </c>
      <c r="L84" s="4">
        <f t="shared" si="24"/>
        <v>0</v>
      </c>
      <c r="M84" s="4">
        <f t="shared" si="24"/>
        <v>0</v>
      </c>
      <c r="N84" s="54"/>
    </row>
    <row r="85" spans="1:16" ht="15.75" customHeight="1" x14ac:dyDescent="0.2">
      <c r="A85" s="2" t="s">
        <v>103</v>
      </c>
      <c r="B85" s="4">
        <f>B84</f>
        <v>74753.195999999996</v>
      </c>
      <c r="C85" s="4">
        <f t="shared" ref="C85:M85" si="25">C84</f>
        <v>73289.338999999993</v>
      </c>
      <c r="D85" s="4">
        <f t="shared" si="25"/>
        <v>8665.4</v>
      </c>
      <c r="E85" s="4">
        <f t="shared" si="25"/>
        <v>8665.4</v>
      </c>
      <c r="F85" s="4">
        <f t="shared" si="25"/>
        <v>66087.796000000002</v>
      </c>
      <c r="G85" s="4">
        <f t="shared" si="25"/>
        <v>66087.796000000002</v>
      </c>
      <c r="H85" s="4">
        <f t="shared" si="25"/>
        <v>66087.796000000002</v>
      </c>
      <c r="I85" s="4">
        <f t="shared" si="25"/>
        <v>64623.938999999998</v>
      </c>
      <c r="J85" s="4">
        <f t="shared" si="25"/>
        <v>0</v>
      </c>
      <c r="K85" s="4">
        <f t="shared" si="25"/>
        <v>0</v>
      </c>
      <c r="L85" s="4">
        <f t="shared" si="25"/>
        <v>0</v>
      </c>
      <c r="M85" s="4">
        <f t="shared" si="25"/>
        <v>0</v>
      </c>
      <c r="N85" s="1"/>
    </row>
    <row r="86" spans="1:16" ht="24.75" customHeight="1" x14ac:dyDescent="0.2">
      <c r="A86" s="68" t="s">
        <v>56</v>
      </c>
      <c r="B86" s="68"/>
      <c r="C86" s="68"/>
      <c r="D86" s="68"/>
      <c r="E86" s="68"/>
      <c r="F86" s="68"/>
      <c r="G86" s="68"/>
      <c r="H86" s="68"/>
      <c r="I86" s="68"/>
      <c r="J86" s="68"/>
      <c r="K86" s="68"/>
      <c r="L86" s="68"/>
      <c r="M86" s="68"/>
      <c r="N86" s="68"/>
    </row>
    <row r="87" spans="1:16" ht="15.75" customHeight="1" x14ac:dyDescent="0.2">
      <c r="A87" s="66" t="s">
        <v>93</v>
      </c>
      <c r="B87" s="66"/>
      <c r="C87" s="66"/>
      <c r="D87" s="66"/>
      <c r="E87" s="66"/>
      <c r="F87" s="66"/>
      <c r="G87" s="66"/>
      <c r="H87" s="66"/>
      <c r="I87" s="66"/>
      <c r="J87" s="66"/>
      <c r="K87" s="66"/>
      <c r="L87" s="66"/>
      <c r="M87" s="66"/>
      <c r="N87" s="66"/>
    </row>
    <row r="88" spans="1:16" ht="16.5" customHeight="1" x14ac:dyDescent="0.2">
      <c r="A88" s="66" t="s">
        <v>86</v>
      </c>
      <c r="B88" s="67"/>
      <c r="C88" s="67"/>
      <c r="D88" s="67"/>
      <c r="E88" s="67"/>
      <c r="F88" s="67"/>
      <c r="G88" s="67"/>
      <c r="H88" s="67"/>
      <c r="I88" s="67"/>
      <c r="J88" s="67"/>
      <c r="K88" s="67"/>
      <c r="L88" s="67"/>
      <c r="M88" s="67"/>
      <c r="N88" s="67"/>
    </row>
    <row r="89" spans="1:16" ht="117.75" customHeight="1" x14ac:dyDescent="0.2">
      <c r="A89" s="5" t="s">
        <v>87</v>
      </c>
      <c r="B89" s="6">
        <f>D89+H89</f>
        <v>34761.4</v>
      </c>
      <c r="C89" s="1">
        <f>E89+I89+K89+M89</f>
        <v>34761.4</v>
      </c>
      <c r="D89" s="54"/>
      <c r="E89" s="54"/>
      <c r="F89" s="1">
        <f>G89</f>
        <v>34761.4</v>
      </c>
      <c r="G89" s="1">
        <f>H89</f>
        <v>34761.4</v>
      </c>
      <c r="H89" s="1">
        <v>34761.4</v>
      </c>
      <c r="I89" s="1">
        <v>34761.4</v>
      </c>
      <c r="J89" s="1"/>
      <c r="K89" s="1"/>
      <c r="L89" s="1"/>
      <c r="M89" s="1"/>
      <c r="N89" s="25" t="s">
        <v>139</v>
      </c>
      <c r="P89" s="37"/>
    </row>
    <row r="90" spans="1:16" ht="60.75" customHeight="1" x14ac:dyDescent="0.2">
      <c r="A90" s="5" t="s">
        <v>88</v>
      </c>
      <c r="B90" s="1">
        <f>D90+H90+J90+L90</f>
        <v>19947.080000000002</v>
      </c>
      <c r="C90" s="1">
        <f>E90+I90+K90+M90</f>
        <v>19357.708999999999</v>
      </c>
      <c r="D90" s="54"/>
      <c r="E90" s="54"/>
      <c r="F90" s="1">
        <f>G90</f>
        <v>19947.080000000002</v>
      </c>
      <c r="G90" s="1">
        <f>H90</f>
        <v>19947.080000000002</v>
      </c>
      <c r="H90" s="1">
        <v>19947.080000000002</v>
      </c>
      <c r="I90" s="1">
        <v>19357.708999999999</v>
      </c>
      <c r="J90" s="1"/>
      <c r="K90" s="1"/>
      <c r="L90" s="1"/>
      <c r="M90" s="1"/>
      <c r="N90" s="22" t="s">
        <v>128</v>
      </c>
      <c r="P90" s="37"/>
    </row>
    <row r="91" spans="1:16" ht="17.25" customHeight="1" x14ac:dyDescent="0.2">
      <c r="A91" s="66" t="s">
        <v>92</v>
      </c>
      <c r="B91" s="66"/>
      <c r="C91" s="66"/>
      <c r="D91" s="66"/>
      <c r="E91" s="66"/>
      <c r="F91" s="66"/>
      <c r="G91" s="66"/>
      <c r="H91" s="66"/>
      <c r="I91" s="66"/>
      <c r="J91" s="66"/>
      <c r="K91" s="66"/>
      <c r="L91" s="66"/>
      <c r="M91" s="66"/>
      <c r="N91" s="66"/>
    </row>
    <row r="92" spans="1:16" ht="65.25" customHeight="1" x14ac:dyDescent="0.2">
      <c r="A92" s="22" t="s">
        <v>89</v>
      </c>
      <c r="B92" s="1">
        <f>D92+H92+J92+L92</f>
        <v>425</v>
      </c>
      <c r="C92" s="1">
        <f>E92+I92+K92+M92</f>
        <v>0</v>
      </c>
      <c r="D92" s="54"/>
      <c r="E92" s="54"/>
      <c r="F92" s="1">
        <v>425</v>
      </c>
      <c r="G92" s="1">
        <v>425</v>
      </c>
      <c r="H92" s="1">
        <v>425</v>
      </c>
      <c r="I92" s="1"/>
      <c r="J92" s="1"/>
      <c r="K92" s="1"/>
      <c r="L92" s="1"/>
      <c r="M92" s="1"/>
      <c r="N92" s="22" t="s">
        <v>142</v>
      </c>
    </row>
    <row r="93" spans="1:16" ht="65.25" customHeight="1" x14ac:dyDescent="0.2">
      <c r="A93" s="22" t="s">
        <v>90</v>
      </c>
      <c r="B93" s="1"/>
      <c r="C93" s="1"/>
      <c r="D93" s="54"/>
      <c r="E93" s="54"/>
      <c r="F93" s="1"/>
      <c r="G93" s="1"/>
      <c r="H93" s="1"/>
      <c r="I93" s="1"/>
      <c r="J93" s="1"/>
      <c r="K93" s="1"/>
      <c r="L93" s="1"/>
      <c r="M93" s="1"/>
      <c r="N93" s="28" t="s">
        <v>1</v>
      </c>
    </row>
    <row r="94" spans="1:16" ht="17.25" customHeight="1" x14ac:dyDescent="0.2">
      <c r="A94" s="64" t="s">
        <v>91</v>
      </c>
      <c r="B94" s="65"/>
      <c r="C94" s="65"/>
      <c r="D94" s="65"/>
      <c r="E94" s="65"/>
      <c r="F94" s="65"/>
      <c r="G94" s="65"/>
      <c r="H94" s="65"/>
      <c r="I94" s="65"/>
      <c r="J94" s="65"/>
      <c r="K94" s="65"/>
      <c r="L94" s="65"/>
      <c r="M94" s="65"/>
      <c r="N94" s="65"/>
    </row>
    <row r="95" spans="1:16" ht="67.5" customHeight="1" x14ac:dyDescent="0.2">
      <c r="A95" s="22" t="s">
        <v>94</v>
      </c>
      <c r="B95" s="1"/>
      <c r="C95" s="1"/>
      <c r="D95" s="54"/>
      <c r="E95" s="54"/>
      <c r="F95" s="1"/>
      <c r="G95" s="1"/>
      <c r="H95" s="1"/>
      <c r="I95" s="1"/>
      <c r="J95" s="1"/>
      <c r="K95" s="1"/>
      <c r="L95" s="1"/>
      <c r="M95" s="1"/>
      <c r="N95" s="31" t="s">
        <v>101</v>
      </c>
    </row>
    <row r="96" spans="1:16" ht="83.25" customHeight="1" x14ac:dyDescent="0.2">
      <c r="A96" s="22" t="s">
        <v>95</v>
      </c>
      <c r="B96" s="1"/>
      <c r="C96" s="1"/>
      <c r="D96" s="54"/>
      <c r="E96" s="54"/>
      <c r="F96" s="1"/>
      <c r="G96" s="1"/>
      <c r="H96" s="1"/>
      <c r="I96" s="1"/>
      <c r="J96" s="1"/>
      <c r="K96" s="1"/>
      <c r="L96" s="1"/>
      <c r="M96" s="1"/>
      <c r="N96" s="28"/>
    </row>
    <row r="97" spans="1:14" ht="21.75" customHeight="1" x14ac:dyDescent="0.2">
      <c r="A97" s="64" t="s">
        <v>96</v>
      </c>
      <c r="B97" s="65"/>
      <c r="C97" s="65"/>
      <c r="D97" s="65"/>
      <c r="E97" s="65"/>
      <c r="F97" s="65"/>
      <c r="G97" s="65"/>
      <c r="H97" s="65"/>
      <c r="I97" s="65"/>
      <c r="J97" s="65"/>
      <c r="K97" s="65"/>
      <c r="L97" s="65"/>
      <c r="M97" s="65"/>
      <c r="N97" s="65"/>
    </row>
    <row r="98" spans="1:14" ht="298.5" customHeight="1" x14ac:dyDescent="0.2">
      <c r="A98" s="22" t="s">
        <v>97</v>
      </c>
      <c r="B98" s="1">
        <f>D98+H98+J98+L98</f>
        <v>66300</v>
      </c>
      <c r="C98" s="1">
        <f>E98+I98+K98+M98</f>
        <v>66013</v>
      </c>
      <c r="D98" s="52"/>
      <c r="E98" s="52"/>
      <c r="F98" s="52">
        <f>H98</f>
        <v>62300</v>
      </c>
      <c r="G98" s="52">
        <f>H98</f>
        <v>62300</v>
      </c>
      <c r="H98" s="52">
        <f>23100+15000+24200</f>
        <v>62300</v>
      </c>
      <c r="I98" s="52">
        <f>23100+15000+24200</f>
        <v>62300</v>
      </c>
      <c r="J98" s="52">
        <v>4000</v>
      </c>
      <c r="K98" s="52">
        <v>3713</v>
      </c>
      <c r="L98" s="52"/>
      <c r="M98" s="52"/>
      <c r="N98" s="23" t="s">
        <v>143</v>
      </c>
    </row>
    <row r="99" spans="1:14" ht="45" customHeight="1" x14ac:dyDescent="0.2">
      <c r="A99" s="22" t="s">
        <v>98</v>
      </c>
      <c r="B99" s="52"/>
      <c r="C99" s="52"/>
      <c r="D99" s="52"/>
      <c r="E99" s="52"/>
      <c r="F99" s="52"/>
      <c r="G99" s="52"/>
      <c r="H99" s="52"/>
      <c r="I99" s="52"/>
      <c r="J99" s="52"/>
      <c r="K99" s="52"/>
      <c r="L99" s="52"/>
      <c r="M99" s="52"/>
      <c r="N99" s="32"/>
    </row>
    <row r="100" spans="1:14" ht="94.5" customHeight="1" x14ac:dyDescent="0.2">
      <c r="A100" s="22" t="s">
        <v>99</v>
      </c>
      <c r="B100" s="1">
        <f>D100+H100+J100+L100</f>
        <v>19200</v>
      </c>
      <c r="C100" s="1">
        <f>E100+I100+K100+M100</f>
        <v>19182.972000000002</v>
      </c>
      <c r="D100" s="54"/>
      <c r="E100" s="54"/>
      <c r="F100" s="1">
        <f>H100</f>
        <v>19200</v>
      </c>
      <c r="G100" s="1">
        <v>19200</v>
      </c>
      <c r="H100" s="1">
        <v>19200</v>
      </c>
      <c r="I100" s="1">
        <v>19182.972000000002</v>
      </c>
      <c r="J100" s="1"/>
      <c r="K100" s="1"/>
      <c r="L100" s="1"/>
      <c r="M100" s="1"/>
      <c r="N100" s="30" t="s">
        <v>105</v>
      </c>
    </row>
    <row r="101" spans="1:14" s="3" customFormat="1" ht="18" customHeight="1" x14ac:dyDescent="0.2">
      <c r="A101" s="2" t="s">
        <v>23</v>
      </c>
      <c r="B101" s="4">
        <f>B89+B90+B92+B93+B95+B96+B98+B99+B100</f>
        <v>140633.48000000001</v>
      </c>
      <c r="C101" s="4">
        <f t="shared" ref="C101:M101" si="26">C89+C90+C92+C93+C95+C96+C98+C99+C100</f>
        <v>139315.08100000001</v>
      </c>
      <c r="D101" s="51">
        <f t="shared" si="26"/>
        <v>0</v>
      </c>
      <c r="E101" s="51">
        <f t="shared" si="26"/>
        <v>0</v>
      </c>
      <c r="F101" s="4">
        <f t="shared" si="26"/>
        <v>136633.48000000001</v>
      </c>
      <c r="G101" s="4">
        <f>G89+G90+G92+G93+G95+G96+G98+G99+G100</f>
        <v>136633.48000000001</v>
      </c>
      <c r="H101" s="4">
        <f t="shared" si="26"/>
        <v>136633.48000000001</v>
      </c>
      <c r="I101" s="4">
        <f>I89+I90+I92+I93+I95+I96+I98+I99+I100</f>
        <v>135602.08100000001</v>
      </c>
      <c r="J101" s="4">
        <f t="shared" si="26"/>
        <v>4000</v>
      </c>
      <c r="K101" s="4">
        <f t="shared" si="26"/>
        <v>3713</v>
      </c>
      <c r="L101" s="51">
        <f t="shared" si="26"/>
        <v>0</v>
      </c>
      <c r="M101" s="51">
        <f t="shared" si="26"/>
        <v>0</v>
      </c>
      <c r="N101" s="56"/>
    </row>
    <row r="102" spans="1:14" ht="18.75" customHeight="1" x14ac:dyDescent="0.2">
      <c r="A102" s="2" t="s">
        <v>102</v>
      </c>
      <c r="B102" s="4">
        <f>B101</f>
        <v>140633.48000000001</v>
      </c>
      <c r="C102" s="4">
        <f t="shared" ref="C102:M102" si="27">C101</f>
        <v>139315.08100000001</v>
      </c>
      <c r="D102" s="51">
        <f t="shared" si="27"/>
        <v>0</v>
      </c>
      <c r="E102" s="51">
        <f t="shared" si="27"/>
        <v>0</v>
      </c>
      <c r="F102" s="4">
        <f t="shared" si="27"/>
        <v>136633.48000000001</v>
      </c>
      <c r="G102" s="4">
        <f t="shared" si="27"/>
        <v>136633.48000000001</v>
      </c>
      <c r="H102" s="4">
        <f t="shared" si="27"/>
        <v>136633.48000000001</v>
      </c>
      <c r="I102" s="4">
        <f t="shared" si="27"/>
        <v>135602.08100000001</v>
      </c>
      <c r="J102" s="4">
        <f t="shared" si="27"/>
        <v>4000</v>
      </c>
      <c r="K102" s="4">
        <f t="shared" si="27"/>
        <v>3713</v>
      </c>
      <c r="L102" s="51">
        <f t="shared" si="27"/>
        <v>0</v>
      </c>
      <c r="M102" s="51">
        <f t="shared" si="27"/>
        <v>0</v>
      </c>
      <c r="N102" s="1"/>
    </row>
    <row r="103" spans="1:14" ht="23.25" customHeight="1" x14ac:dyDescent="0.2">
      <c r="A103" s="56" t="s">
        <v>0</v>
      </c>
      <c r="B103" s="4">
        <f>B101+B85+B77+B73+B66+B49</f>
        <v>827663.19400000002</v>
      </c>
      <c r="C103" s="4">
        <f>C101+C85+C77+C73+C66+C49</f>
        <v>817444.92500000005</v>
      </c>
      <c r="D103" s="4">
        <f t="shared" ref="D103:M103" si="28">D101+D85+D77+D73+D66+D49</f>
        <v>72175.3</v>
      </c>
      <c r="E103" s="4">
        <f t="shared" si="28"/>
        <v>70012.843999999997</v>
      </c>
      <c r="F103" s="4">
        <f t="shared" si="28"/>
        <v>725008.29399999999</v>
      </c>
      <c r="G103" s="4">
        <f t="shared" si="28"/>
        <v>725008.29399999999</v>
      </c>
      <c r="H103" s="4">
        <f>H101+H85+H77+H73+H66+H49</f>
        <v>725008.29399999999</v>
      </c>
      <c r="I103" s="60">
        <f>I101+I85+I77+I73+I66+I49</f>
        <v>717239.48100000003</v>
      </c>
      <c r="J103" s="4">
        <f t="shared" si="28"/>
        <v>4000</v>
      </c>
      <c r="K103" s="4">
        <f t="shared" si="28"/>
        <v>3713</v>
      </c>
      <c r="L103" s="4">
        <f t="shared" si="28"/>
        <v>26479.599999999999</v>
      </c>
      <c r="M103" s="4">
        <f t="shared" si="28"/>
        <v>26479.599999999999</v>
      </c>
      <c r="N103" s="56"/>
    </row>
    <row r="104" spans="1:14" ht="23.25" customHeight="1" x14ac:dyDescent="0.2">
      <c r="A104" s="55"/>
      <c r="B104" s="38"/>
      <c r="C104" s="38"/>
      <c r="D104" s="38"/>
      <c r="E104" s="38"/>
      <c r="F104" s="38"/>
      <c r="G104" s="38"/>
      <c r="H104" s="38"/>
      <c r="I104" s="38"/>
      <c r="J104" s="38"/>
      <c r="K104" s="38"/>
      <c r="L104" s="38"/>
      <c r="M104" s="38"/>
      <c r="N104" s="55"/>
    </row>
    <row r="105" spans="1:14" ht="18.75" customHeight="1" x14ac:dyDescent="0.2">
      <c r="A105" s="55"/>
      <c r="B105" s="38"/>
      <c r="C105" s="38"/>
      <c r="D105" s="38"/>
      <c r="E105" s="38"/>
      <c r="F105" s="38"/>
      <c r="H105" s="38"/>
      <c r="I105" s="38"/>
      <c r="J105" s="38"/>
      <c r="K105" s="38"/>
      <c r="L105" s="38"/>
      <c r="M105" s="38"/>
      <c r="N105" s="55"/>
    </row>
    <row r="106" spans="1:14" x14ac:dyDescent="0.2">
      <c r="B106" s="37"/>
      <c r="C106" s="37"/>
      <c r="I106" s="58"/>
    </row>
    <row r="107" spans="1:14" x14ac:dyDescent="0.2">
      <c r="I107" s="58"/>
    </row>
    <row r="108" spans="1:14" ht="15.75" customHeight="1" x14ac:dyDescent="0.2">
      <c r="B108" s="39"/>
      <c r="C108" s="39"/>
      <c r="E108" s="39"/>
      <c r="F108" s="39"/>
      <c r="G108" s="57"/>
      <c r="I108" s="61"/>
      <c r="J108" s="39"/>
      <c r="K108" s="39"/>
      <c r="L108" s="39"/>
      <c r="M108" s="39"/>
    </row>
    <row r="109" spans="1:14" x14ac:dyDescent="0.2">
      <c r="F109" s="39"/>
      <c r="I109" s="58"/>
    </row>
    <row r="110" spans="1:14" x14ac:dyDescent="0.2">
      <c r="B110" s="39"/>
      <c r="C110" s="39"/>
      <c r="I110" s="58"/>
    </row>
    <row r="111" spans="1:14" x14ac:dyDescent="0.2">
      <c r="I111" s="58"/>
    </row>
    <row r="112" spans="1:14" ht="18.75" customHeight="1" x14ac:dyDescent="0.2">
      <c r="B112" s="47"/>
      <c r="C112" s="47"/>
      <c r="D112" s="59"/>
      <c r="E112" s="39"/>
      <c r="F112" s="39"/>
      <c r="G112" s="37"/>
      <c r="H112" s="37"/>
      <c r="I112" s="58"/>
    </row>
    <row r="113" spans="7:10" x14ac:dyDescent="0.2">
      <c r="I113" s="58"/>
    </row>
    <row r="114" spans="7:10" x14ac:dyDescent="0.2">
      <c r="I114" s="58"/>
    </row>
    <row r="115" spans="7:10" x14ac:dyDescent="0.2">
      <c r="I115" s="58"/>
    </row>
    <row r="116" spans="7:10" x14ac:dyDescent="0.2">
      <c r="I116" s="58"/>
    </row>
    <row r="117" spans="7:10" x14ac:dyDescent="0.2">
      <c r="I117" s="58"/>
    </row>
    <row r="119" spans="7:10" x14ac:dyDescent="0.2">
      <c r="G119" s="37"/>
    </row>
    <row r="120" spans="7:10" x14ac:dyDescent="0.2">
      <c r="J120" s="62"/>
    </row>
  </sheetData>
  <autoFilter ref="A9:Q103">
    <filterColumn colId="1" showButton="0"/>
    <filterColumn colId="3" showButton="0"/>
    <filterColumn colId="5" showButton="0"/>
    <filterColumn colId="6" showButton="0"/>
    <filterColumn colId="7" showButton="0"/>
    <filterColumn colId="9" showButton="0"/>
    <filterColumn colId="11" showButton="0"/>
  </autoFilter>
  <mergeCells count="36">
    <mergeCell ref="A11:N11"/>
    <mergeCell ref="A12:N12"/>
    <mergeCell ref="A15:N15"/>
    <mergeCell ref="A75:N75"/>
    <mergeCell ref="A51:N51"/>
    <mergeCell ref="A67:N67"/>
    <mergeCell ref="A68:N68"/>
    <mergeCell ref="A74:N74"/>
    <mergeCell ref="A18:N18"/>
    <mergeCell ref="A21:N21"/>
    <mergeCell ref="A27:N27"/>
    <mergeCell ref="A46:N46"/>
    <mergeCell ref="A50:N50"/>
    <mergeCell ref="A78:N78"/>
    <mergeCell ref="A17:N17"/>
    <mergeCell ref="M6:N6"/>
    <mergeCell ref="M1:N1"/>
    <mergeCell ref="M2:N2"/>
    <mergeCell ref="M3:N3"/>
    <mergeCell ref="M4:N4"/>
    <mergeCell ref="M5:N5"/>
    <mergeCell ref="A7:N7"/>
    <mergeCell ref="A9:A10"/>
    <mergeCell ref="B9:C9"/>
    <mergeCell ref="D9:E9"/>
    <mergeCell ref="F9:I9"/>
    <mergeCell ref="J9:K9"/>
    <mergeCell ref="L9:M9"/>
    <mergeCell ref="N9:N10"/>
    <mergeCell ref="A97:N97"/>
    <mergeCell ref="A88:N88"/>
    <mergeCell ref="A91:N91"/>
    <mergeCell ref="A79:N79"/>
    <mergeCell ref="A86:N86"/>
    <mergeCell ref="A87:N87"/>
    <mergeCell ref="A94:N94"/>
  </mergeCells>
  <phoneticPr fontId="4" type="noConversion"/>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minsport_kassa</dc:creator>
  <cp:lastModifiedBy>Чойган</cp:lastModifiedBy>
  <cp:lastPrinted>2023-03-06T13:08:57Z</cp:lastPrinted>
  <dcterms:created xsi:type="dcterms:W3CDTF">2015-06-05T18:19:34Z</dcterms:created>
  <dcterms:modified xsi:type="dcterms:W3CDTF">2023-03-12T16:01:24Z</dcterms:modified>
</cp:coreProperties>
</file>